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osca Valentin\Desktop\"/>
    </mc:Choice>
  </mc:AlternateContent>
  <xr:revisionPtr revIDLastSave="0" documentId="13_ncr:1_{2FC6E218-CDCA-4D9E-863F-981AEB462DDC}" xr6:coauthVersionLast="47" xr6:coauthVersionMax="47" xr10:uidLastSave="{00000000-0000-0000-0000-000000000000}"/>
  <bookViews>
    <workbookView xWindow="-108" yWindow="-108" windowWidth="23256" windowHeight="12456" tabRatio="680" xr2:uid="{00000000-000D-0000-FFFF-FFFF00000000}"/>
  </bookViews>
  <sheets>
    <sheet name="Calendar lansari PS actualizat" sheetId="70" r:id="rId1"/>
  </sheets>
  <definedNames>
    <definedName name="_xlnm._FilterDatabase" localSheetId="0" hidden="1">'Calendar lansari PS actualizat'!$A$1:$D$1</definedName>
    <definedName name="_Hlk143170679" localSheetId="0">'Calendar lansari PS actualizat'!$R$17</definedName>
    <definedName name="_Hlk152846388" localSheetId="0">'Calendar lansari PS actualizat'!$H$118</definedName>
    <definedName name="_xlnm.Print_Area" localSheetId="0">'Calendar lansari PS actualizat'!$A$1:$W$136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70" l="1"/>
  <c r="Q45" i="70"/>
  <c r="Q52" i="70"/>
  <c r="Q101" i="70" l="1"/>
  <c r="Q116" i="70" l="1"/>
  <c r="Q73" i="70" l="1"/>
  <c r="Q72" i="70"/>
  <c r="Q35" i="70"/>
  <c r="X106" i="70" l="1"/>
  <c r="Y106" i="70" s="1"/>
  <c r="Z106" i="70" s="1"/>
  <c r="AA106" i="70" s="1"/>
  <c r="AB106" i="70" s="1"/>
  <c r="X107" i="70"/>
  <c r="Y107" i="70" s="1"/>
  <c r="Z107" i="70" s="1"/>
  <c r="AA107" i="70" s="1"/>
  <c r="AB107" i="70" s="1"/>
  <c r="X108" i="70"/>
  <c r="Y108" i="70" s="1"/>
  <c r="Z108" i="70" s="1"/>
  <c r="AA108" i="70" s="1"/>
  <c r="AB108" i="70" s="1"/>
  <c r="X109" i="70"/>
  <c r="Y109" i="70" s="1"/>
  <c r="Z109" i="70" s="1"/>
  <c r="AA109" i="70" s="1"/>
  <c r="AB109" i="70" s="1"/>
  <c r="X110" i="70"/>
  <c r="Y110" i="70" s="1"/>
  <c r="Z110" i="70" s="1"/>
  <c r="AA110" i="70" s="1"/>
  <c r="AB110" i="70" s="1"/>
  <c r="X83" i="70"/>
  <c r="Y83" i="70" s="1"/>
  <c r="Z83" i="70" s="1"/>
  <c r="AA83" i="70" s="1"/>
  <c r="AB83" i="70" s="1"/>
  <c r="X91" i="70"/>
  <c r="Y91" i="70" s="1"/>
  <c r="Z91" i="70" s="1"/>
  <c r="AA91" i="70" s="1"/>
  <c r="AB91" i="70" s="1"/>
  <c r="X101" i="70"/>
  <c r="Y101" i="70" s="1"/>
  <c r="Z101" i="70" s="1"/>
  <c r="AA101" i="70" s="1"/>
  <c r="AB101" i="70" s="1"/>
  <c r="X103" i="70"/>
  <c r="Y103" i="70" s="1"/>
  <c r="Z103" i="70" s="1"/>
  <c r="AA103" i="70" s="1"/>
  <c r="AB103" i="70" s="1"/>
  <c r="X104" i="70"/>
  <c r="Y104" i="70" s="1"/>
  <c r="Z104" i="70" s="1"/>
  <c r="AA104" i="70" s="1"/>
  <c r="AB104" i="70" s="1"/>
  <c r="X117" i="70"/>
  <c r="Y117" i="70" s="1"/>
  <c r="Z117" i="70" s="1"/>
  <c r="AA117" i="70" s="1"/>
  <c r="AB117" i="70" s="1"/>
  <c r="X119" i="70"/>
  <c r="Y119" i="70" s="1"/>
  <c r="Z119" i="70" s="1"/>
  <c r="AA119" i="70" s="1"/>
  <c r="AB119" i="70" s="1"/>
  <c r="X120" i="70"/>
  <c r="Y120" i="70" s="1"/>
  <c r="Z120" i="70" s="1"/>
  <c r="AA120" i="70" s="1"/>
  <c r="AB120" i="70" s="1"/>
  <c r="X121" i="70"/>
  <c r="Y121" i="70" s="1"/>
  <c r="Z121" i="70" s="1"/>
  <c r="AA121" i="70" s="1"/>
  <c r="AB121" i="70" s="1"/>
  <c r="Q117" i="70" l="1"/>
  <c r="Q121" i="70"/>
  <c r="X25" i="70"/>
  <c r="Y25" i="70" s="1"/>
  <c r="Z25" i="70" s="1"/>
  <c r="AA25" i="70" s="1"/>
  <c r="AB25" i="70" s="1"/>
  <c r="X23" i="70"/>
  <c r="Y23" i="70" s="1"/>
  <c r="Z23" i="70" s="1"/>
  <c r="AA23" i="70" s="1"/>
  <c r="AB23" i="70" s="1"/>
  <c r="X129" i="70" l="1"/>
  <c r="Y129" i="70" s="1"/>
  <c r="Z129" i="70" s="1"/>
  <c r="AA129" i="70" s="1"/>
  <c r="AB129" i="70" s="1"/>
  <c r="X47" i="70"/>
  <c r="Y47" i="70" s="1"/>
  <c r="Z47" i="70" s="1"/>
  <c r="AA47" i="70" s="1"/>
  <c r="AB47" i="70" s="1"/>
  <c r="X18" i="70"/>
  <c r="Y18" i="70" s="1"/>
  <c r="Z18" i="70" s="1"/>
  <c r="AA18" i="70" s="1"/>
  <c r="AB18" i="70" s="1"/>
  <c r="X17" i="70"/>
  <c r="Y17" i="70" s="1"/>
  <c r="Z17" i="70" s="1"/>
  <c r="AA17" i="70" s="1"/>
  <c r="AB17" i="70" s="1"/>
  <c r="X73" i="70"/>
  <c r="Y73" i="70" s="1"/>
  <c r="Z73" i="70" s="1"/>
  <c r="AA73" i="70" s="1"/>
  <c r="AB73" i="70" s="1"/>
  <c r="X72" i="70"/>
  <c r="Y72" i="70" s="1"/>
  <c r="Z72" i="70" s="1"/>
  <c r="AA72" i="70" s="1"/>
  <c r="AB72" i="70" s="1"/>
  <c r="X48" i="70"/>
  <c r="Y48" i="70" s="1"/>
  <c r="Z48" i="70" s="1"/>
  <c r="AA48" i="70" s="1"/>
  <c r="AB48" i="70" s="1"/>
  <c r="X44" i="70"/>
  <c r="Y44" i="70" s="1"/>
  <c r="Z44" i="70" s="1"/>
  <c r="AA44" i="70" s="1"/>
  <c r="AB44" i="70" s="1"/>
  <c r="X35" i="70"/>
  <c r="Y35" i="70" s="1"/>
  <c r="Z35" i="70" s="1"/>
  <c r="AA35" i="70" s="1"/>
  <c r="AB35" i="70" s="1"/>
  <c r="X34" i="70"/>
  <c r="Y34" i="70" s="1"/>
  <c r="Z34" i="70" s="1"/>
  <c r="AA34" i="70" s="1"/>
  <c r="AB34" i="70" s="1"/>
  <c r="X27" i="70"/>
  <c r="Y27" i="70" s="1"/>
  <c r="Z27" i="70" s="1"/>
  <c r="AA27" i="70" s="1"/>
  <c r="AB27" i="70" s="1"/>
  <c r="X26" i="70"/>
  <c r="Y26" i="70" s="1"/>
  <c r="Z26" i="70" s="1"/>
  <c r="AA26" i="70" s="1"/>
  <c r="AB26" i="70" s="1"/>
  <c r="X24" i="70"/>
  <c r="Y24" i="70" s="1"/>
  <c r="Z24" i="70" s="1"/>
  <c r="AA24" i="70" s="1"/>
  <c r="AB24" i="70" s="1"/>
  <c r="X22" i="70"/>
  <c r="Y22" i="70" s="1"/>
  <c r="Z22" i="70" s="1"/>
  <c r="AA22" i="70" s="1"/>
  <c r="AB22" i="70" s="1"/>
  <c r="X19" i="70"/>
  <c r="Y19" i="70" s="1"/>
  <c r="Z19" i="70" s="1"/>
  <c r="AA19" i="70" s="1"/>
  <c r="AB19" i="70" s="1"/>
  <c r="P135" i="70" l="1"/>
  <c r="R41" i="70" l="1"/>
  <c r="H88" i="70" l="1"/>
  <c r="Q122" i="70" l="1"/>
  <c r="Q100" i="70"/>
  <c r="Q135" i="70" l="1"/>
  <c r="X33" i="70"/>
  <c r="Y33" i="70" s="1"/>
  <c r="Z33" i="70" s="1"/>
  <c r="AA33" i="70" s="1"/>
  <c r="AB33" i="70" s="1"/>
</calcChain>
</file>

<file path=xl/sharedStrings.xml><?xml version="1.0" encoding="utf-8"?>
<sst xmlns="http://schemas.openxmlformats.org/spreadsheetml/2006/main" count="2835" uniqueCount="432">
  <si>
    <t>cancer col uterin</t>
  </si>
  <si>
    <t>cancer colorectal</t>
  </si>
  <si>
    <t>hepatite</t>
  </si>
  <si>
    <t>cancer pulmonar</t>
  </si>
  <si>
    <t>Diagnosticare sindroame metabolice congenitale</t>
  </si>
  <si>
    <t>FSE+</t>
  </si>
  <si>
    <t>OP 4</t>
  </si>
  <si>
    <t>FEDR</t>
  </si>
  <si>
    <t>servicii medicale</t>
  </si>
  <si>
    <t>k</t>
  </si>
  <si>
    <t>v</t>
  </si>
  <si>
    <t>Prioritate</t>
  </si>
  <si>
    <t>unități mobile</t>
  </si>
  <si>
    <t>testare genetică</t>
  </si>
  <si>
    <t>cancer mamar</t>
  </si>
  <si>
    <t>V</t>
  </si>
  <si>
    <t>proiecte cu acoperire națională</t>
  </si>
  <si>
    <t>screening populational</t>
  </si>
  <si>
    <t>dezvoltarea capacității  programului</t>
  </si>
  <si>
    <t>3. Programe de diagnosticare precoce și tratament</t>
  </si>
  <si>
    <t>masuri pentru dezvoltarea capacității personalului</t>
  </si>
  <si>
    <t>cancer prostata</t>
  </si>
  <si>
    <t>reabilitare/ extindere+ dotare</t>
  </si>
  <si>
    <t>sănătate mintală</t>
  </si>
  <si>
    <t>mai puțin dezvoltate</t>
  </si>
  <si>
    <t>mai dezvoltate</t>
  </si>
  <si>
    <t xml:space="preserve">diagnosticare precoce și/ sau tratament antenatal/ neonatal/ postnatal </t>
  </si>
  <si>
    <t>Screening/ prevenție și tratament pentru retinopatia de prematuritate</t>
  </si>
  <si>
    <t>Screening/ prevenție și tratament pentru hipoacuzia neurosenzorială</t>
  </si>
  <si>
    <t>Diagnosticare neonatală pentru displazie congenitală</t>
  </si>
  <si>
    <t>Screening/ prevenție și tratament pentru malformații congenitale cardiace</t>
  </si>
  <si>
    <t>Operatiune asistența medicală primară/ comunitară</t>
  </si>
  <si>
    <t xml:space="preserve">Program National de Vaccinare
</t>
  </si>
  <si>
    <t>Operațiune 
medicină școlară, inclusiv a celei stomatologice</t>
  </si>
  <si>
    <t>screeningul factorilor de risc comuni ai bolilor cronice</t>
  </si>
  <si>
    <t>Operațiune asistență medicală ambulatorie</t>
  </si>
  <si>
    <t xml:space="preserve">A. Implementarea de măsuri de îmbunătățire a Programului Național de Vaccinare (PNV), </t>
  </si>
  <si>
    <t>acțiuni de formare/ actualizare de competențe ale personalului și prin campanii și intervenții de informare/ conștientizare a populației din grupuri vulnerabile</t>
  </si>
  <si>
    <t>B. Îmbunătățirea accesibilității, a eficacității asistenței medicale primare și integrarea cu serviciile de oferite în ambulatoriu și asigurarea continuității serviciilor medicale</t>
  </si>
  <si>
    <t>c. creșterea capacitării de furnizare de servicii preventive în asistența medicală primară și comunitară  prin finanțarea costurilor operat din centrele comunitare integrate din PNRR</t>
  </si>
  <si>
    <t xml:space="preserve">E. Implementarea de programe de sănătatea reproducerii pentru a crește accesibilitatea la aceste servicii a persoanelor vulnerabile </t>
  </si>
  <si>
    <t xml:space="preserve">F. Creșterea capacității de recuperare a copiilor/ tinerilor cu probleme de sănătate mintală (0-18 ani) </t>
  </si>
  <si>
    <t>a. formarea personalului implicat în tratarea copiilor/ tinerilor cu probleme de sănătate mintală, inclusiv programe de formare destinate părinților sau altor aparținători</t>
  </si>
  <si>
    <t>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</si>
  <si>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t>
  </si>
  <si>
    <t xml:space="preserve">c. creșterea capacității de furnizare de servicii preventive de medicină școlară si/sau de sănătate orală care să vizeze copii/ tineri care urmează o formă de învățământ prin finanțarea costurilor operaționale ale serviciilor </t>
  </si>
  <si>
    <t>D. Îmbunătățirea accesibilității și eficacității serviciilor oferite în regim ambulatoriu</t>
  </si>
  <si>
    <t>Programe de urmărire, îngrijire a sarcinii și diagnosticare destinate gravidei și copilului</t>
  </si>
  <si>
    <t xml:space="preserve">c. creșterea capacității de a furniza servicii de sănătatea reproducerii, cu accent particular pe cabinetele de planificare familială reabilitate și dotate prin PNRR </t>
  </si>
  <si>
    <t>Operatiune</t>
  </si>
  <si>
    <t xml:space="preserve">B. Investiții infrastructura publică a sistemului național de transfuzii, inclusiv a infrastructurii de testare a sângelui și/sau de colectare, procesare, fracționare și stocare a plasmei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</si>
  <si>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</si>
  <si>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Măsuri dezvoltare capacitate personal care tratează pacient critic, inclusiv structuri suport ( ex. ATI/ UPU/ mari arsi/ blocuri operatorii etc)</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</si>
  <si>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</si>
  <si>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g</t>
  </si>
  <si>
    <t>a) spitale regionale de urgenta: Iasi, Craiova, Cluj-Napoca</t>
  </si>
  <si>
    <t>OP 1</t>
  </si>
  <si>
    <t>i</t>
  </si>
  <si>
    <t>Observatorul national de date</t>
  </si>
  <si>
    <t>Dezvoltarea integrată a unor soluții de e-sănătate</t>
  </si>
  <si>
    <t>SIGMA</t>
  </si>
  <si>
    <t>Consolidarea capacității în domeniul tratării cancerului</t>
  </si>
  <si>
    <t>ALOCARE TOTALA</t>
  </si>
  <si>
    <t>Contribuția Uniunii
TOTAL</t>
  </si>
  <si>
    <t>FAZATE</t>
  </si>
  <si>
    <t>POIM FLUIDE</t>
  </si>
  <si>
    <t>a)  Investiții în infrastructura cabinetelor medicilor de familie</t>
  </si>
  <si>
    <t>dotare/ modernizare/ reabilitare</t>
  </si>
  <si>
    <t>dotare</t>
  </si>
  <si>
    <t xml:space="preserve">b)  Investiții în infrastructura structurilor implicate în derularea Programul Național de Vaccinare </t>
  </si>
  <si>
    <t>b)  Investiții în infrastructura structurilor implicate în derularea Programul Național de Vaccinare</t>
  </si>
  <si>
    <t>UPU POR</t>
  </si>
  <si>
    <t>dezvoltarea capacității  programului+servicii medicale</t>
  </si>
  <si>
    <t xml:space="preserve">OP 4 </t>
  </si>
  <si>
    <t>POIM modulare</t>
  </si>
  <si>
    <t xml:space="preserve">Servicii de asistență medicală școlară, inclusiv servicii de asistență stomatologică </t>
  </si>
  <si>
    <t>Asistență medicală ambulatorie</t>
  </si>
  <si>
    <t>dotare/ extindere/ modernizare/ reabilitare/construcție nouă</t>
  </si>
  <si>
    <t>dotare/ extindere/ modernizare/ reabilitare/construcție nouă, inclusiv dotare cabinete de asistență medicală stomatologică</t>
  </si>
  <si>
    <t>dotare cu unități mobile</t>
  </si>
  <si>
    <t>dotări</t>
  </si>
  <si>
    <t>dotare/ extindere/ modernizare/ reabilitare</t>
  </si>
  <si>
    <t>dotare/ extindere/ modernizare/ reabilitare/ construire</t>
  </si>
  <si>
    <t xml:space="preserve"> OIS Combaterea cancerului</t>
  </si>
  <si>
    <t>OIS Combaterea cancerului</t>
  </si>
  <si>
    <t>OIS Sănătatea mamei și nou-născutului/ copilului pentru grupuri vulnerabile</t>
  </si>
  <si>
    <t xml:space="preserve"> OIS Creșterea accesului și eficacității serviciilor de îngrijire medicală a pacientului critic</t>
  </si>
  <si>
    <t xml:space="preserve">OIS Consolidarea capacității în domeniul transplant </t>
  </si>
  <si>
    <t>NA</t>
  </si>
  <si>
    <t>A. Oncologie</t>
  </si>
  <si>
    <t>B. Transplant</t>
  </si>
  <si>
    <t>modernizare/ reabilitare/ extindere/ construcție/ dotare</t>
  </si>
  <si>
    <t>b) Investiții în infrastructura publică a institutelor oncologice</t>
  </si>
  <si>
    <t>extindere/ reabilitare/modernizare/dotare</t>
  </si>
  <si>
    <t>d) Investiții în infrastructura publică a laboratoarelor de genetică și de anatomie patologică pentru diagnosticul cancerului în vederea tratamentului personalizat în funcție de profilul tumoral identificat</t>
  </si>
  <si>
    <t>e) Investiții în infrastructuri spitalicești noi cu impact teritorial major - Institutul Oncologic Trestioreanu București</t>
  </si>
  <si>
    <t xml:space="preserve">B2)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(ex. construcție/ dotare, inclusiv laboratoare) IC Fundeni </t>
  </si>
  <si>
    <t>construcție/ dotare, inclusiv laboratoare</t>
  </si>
  <si>
    <t>B1) Laboratoare HLA</t>
  </si>
  <si>
    <t>B1) Investiții în infrastructura publică a unităților sanitare acreditate pentru activități în domeniul transplantului - dotarea cu sisteme de purificare a sângelui – ECMO a centrelor acreditate pentru prelevare organe</t>
  </si>
  <si>
    <t xml:space="preserve">B1) Investiții în infrastructura publică a băncilor multițesut și celule 
puncte de lucru – stocare </t>
  </si>
  <si>
    <t>extindere/ construcție/dotare</t>
  </si>
  <si>
    <t>B1) Investiții în infrastructura publică a unităților care coordonează activitatea de transplant
Agenția Națională de Transplant</t>
  </si>
  <si>
    <t>a) Investiții în infrastructura publică a unităților sanitare unde se realizează depistarea precoce, diagnosticarea, tratarea pacienților oncologici 
Centrul de excelență în protonoterapie</t>
  </si>
  <si>
    <t>A. Creșterea eficacității și rezilienței sistemelor de sănătate în domeniul transplantului</t>
  </si>
  <si>
    <t xml:space="preserve">construcție/ modernizare/ reabilitare/ extindere/ construcție/ dotare
</t>
  </si>
  <si>
    <t>dotare/ modernizare/ reabilitare/ extindere/ construcție</t>
  </si>
  <si>
    <t>instrumente de lucru/ mecanisme; formarea/ actualizarea competentelor practicienilor implicați</t>
  </si>
  <si>
    <t>Consolidarea capacității de coordonare în domeniul transplantului
Agenția Națională de Transplant</t>
  </si>
  <si>
    <t xml:space="preserve">extindere/ modernizare/ reabilitare/dotare
</t>
  </si>
  <si>
    <t>extindere/ modernizare/ reabilitare/dotare</t>
  </si>
  <si>
    <t>construire/ extindere/ modernizare/ reabilitare/ dotare</t>
  </si>
  <si>
    <t>Investiții în unități sanitare care tratează: pacient critic cu patologie vasculară cerebrală acută</t>
  </si>
  <si>
    <t xml:space="preserve">
extindere/ modernizare/ reabilitare/ dotare</t>
  </si>
  <si>
    <t xml:space="preserve">Investiții în centrele de transfuzii desemnate coordonator regional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</si>
  <si>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</si>
  <si>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</si>
  <si>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Intervențiile dedicate pacient critic  - politraumă</t>
  </si>
  <si>
    <t xml:space="preserve">Intervențiile dedicate pacient critic - unități sanitare care tratează pacienți cardiaci critici 
</t>
  </si>
  <si>
    <t>Intervențiile dedicate pacient critic -  mari arși</t>
  </si>
  <si>
    <t xml:space="preserve"> dotare </t>
  </si>
  <si>
    <t xml:space="preserve">Investiții în infrastructura publică a centrelor de expertiză pentru boli rare/  centrelor regionale de genetică
</t>
  </si>
  <si>
    <t>extindere/ modernizare/ reabilitare/ construire/ dotare</t>
  </si>
  <si>
    <t>a1: Creșterea rezilienței și eficacității serviciilor de sănătate publică pentru supravegherea bolilor transmisibile
DSP/INSP, inclusiv centrele de sănătate publică regionale, INCD Cantacuzino, unități sanitare publice etc)</t>
  </si>
  <si>
    <t xml:space="preserve">instrumente de lucru (ex. ghiduri, definiții de caz/ procedurilor/ protocoalelor etc.); furnizarea de programe de formare/ actualizare de competențe a personalului implicat </t>
  </si>
  <si>
    <t>a2. Implementarea de măsuri destinate controlului infecțiilor, inclusiv cele asociate actului medical (IAAM), cu accent pe secțiile cu risc de incidență crescută: ex. ATI, UPU, ORL, oftalmologie, chirurgie, gastroenterologie etc</t>
  </si>
  <si>
    <t>a3. Creșterea eficacității managementului deșeurilor în unitățile medicale, inclusiv a celor medicale</t>
  </si>
  <si>
    <t xml:space="preserve">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</si>
  <si>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</si>
  <si>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C. Măsuri destinate creșterii accesului și eficacității serviciilor de îngrijire medicală dedicate pacientului critic, inclusiv a structurilor suport (ex. ambulanța/ SMURD; UPU; ATI etc) </t>
  </si>
  <si>
    <t>instrumente de lucru,  mecanisme care să asigure abordarea integrată între structurile implicate; acțiuni de formare/ actualizare de competențe ale personalului implicat în diagnosticul și tratamentul pacientului critic cu patologie vasculară cerebrală acută</t>
  </si>
  <si>
    <t xml:space="preserve">Reziliența sistemului național de transfuzii, inclusiv a infrastructurii de testare a sângelui și/sau de colectare, procesare, fracționare și stocare a plasmei
</t>
  </si>
  <si>
    <t>Unități sanitare care tratează pacient critic cu patologie vasculară cerebrală acută</t>
  </si>
  <si>
    <t>Unități sanitare care tratează pacient critic - politraumă</t>
  </si>
  <si>
    <t xml:space="preserve">Unități sanitare care tratează pacient critic - pacient cardiac în stare critică (USTACC)
</t>
  </si>
  <si>
    <t xml:space="preserve">Unități sanitare care tratează pacienți critici (ex.pacientului cardiac în stare critică, politraumă, etc)
</t>
  </si>
  <si>
    <t xml:space="preserve">D. Creșterea accesibilității și rezilienței capacității de îngrijire medicală a pacienților cu boli rare, </t>
  </si>
  <si>
    <t>Îngrijirea medicală a pacienților cu boli rare</t>
  </si>
  <si>
    <t xml:space="preserve">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</si>
  <si>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A. Dezvoltarea de programe/ module specifice și transversale de la nivelul universităților de medicină</t>
  </si>
  <si>
    <t xml:space="preserve">B. Dezvoltarea de programe de formare medicală continuă </t>
  </si>
  <si>
    <t>formarea postuniversitară de specialitate în conformitate cu specialitățile asumate de MS în nomenclarorul de specialități și acord cu modelele europene</t>
  </si>
  <si>
    <t>programe de formare medicală continuă</t>
  </si>
  <si>
    <t>Dezvoltarea de programe/ module specifice și transersale de la nivelul universităților de medicină, care să permită specializarea în acord cu practicile actuale, precum și măsuri de perfecționare postuniversitară sau reconversia profesională</t>
  </si>
  <si>
    <t>Asistență medicală primară/ comunitară</t>
  </si>
  <si>
    <t>Servicii de îngrijiri paliative și spitalizări prelungite pentru boli cronice</t>
  </si>
  <si>
    <r>
      <rPr>
        <b/>
        <sz val="11"/>
        <rFont val="Calibri"/>
        <family val="2"/>
        <scheme val="minor"/>
      </rPr>
      <t>Investiții în infrastructura cabinetelor medicale, inclusiv cabinetelor medicale stomatologice organizate în unități de învățămân</t>
    </r>
    <r>
      <rPr>
        <sz val="11"/>
        <rFont val="Calibri"/>
        <family val="2"/>
        <scheme val="minor"/>
      </rPr>
      <t xml:space="preserve">t, dotarea cu unități mobile pentru asigurarea accesului copiilor și tinerilor care urmează o formă de învățământ la servicii de calitate)
</t>
    </r>
  </si>
  <si>
    <t>Investiții în infrastructura ambulatoriilor</t>
  </si>
  <si>
    <r>
      <rPr>
        <b/>
        <sz val="11"/>
        <rFont val="Calibri"/>
        <family val="2"/>
        <scheme val="minor"/>
      </rPr>
      <t xml:space="preserve">Investiții în infrastructura dispensarelor TB </t>
    </r>
    <r>
      <rPr>
        <sz val="11"/>
        <rFont val="Calibri"/>
        <family val="2"/>
        <scheme val="minor"/>
      </rPr>
      <t xml:space="preserve">(care furnizează servicii destinate persoanelor suspecte/ confirmate cu tuberculoză) </t>
    </r>
  </si>
  <si>
    <t>dotare cabinete de asistență medicală stomatologică</t>
  </si>
  <si>
    <r>
      <t xml:space="preserve">Investiții în infrastructura structurilor sanitare/ altor structuri publice care desfășoară activități medicale de tip ambulatoriu/ acordă asistență medicală ambulatorie de </t>
    </r>
    <r>
      <rPr>
        <b/>
        <sz val="11"/>
        <rFont val="Calibri"/>
        <family val="2"/>
        <scheme val="minor"/>
      </rPr>
      <t>obstetrică ginecologie</t>
    </r>
    <r>
      <rPr>
        <sz val="11"/>
        <rFont val="Calibri"/>
        <family val="2"/>
        <scheme val="minor"/>
      </rPr>
      <t xml:space="preserve">
</t>
    </r>
  </si>
  <si>
    <t xml:space="preserve">Investiții în infrastructura centrelor de sănătate mintală  </t>
  </si>
  <si>
    <t>Investiții în infrastructura ambulatoriilor integrate spitalelor de psihiatrie</t>
  </si>
  <si>
    <t>Servicii de reabilitare/ recuperare și spitalizări prelungite pentru boli cronice</t>
  </si>
  <si>
    <r>
      <t xml:space="preserve">Investiții în infrastructura publică a unităților sanitare care furnizează </t>
    </r>
    <r>
      <rPr>
        <b/>
        <sz val="11"/>
        <rFont val="Calibri"/>
        <family val="2"/>
        <scheme val="minor"/>
      </rPr>
      <t>servicii de reabilitare/ recuperare</t>
    </r>
    <r>
      <rPr>
        <sz val="11"/>
        <rFont val="Calibri"/>
        <family val="2"/>
        <scheme val="minor"/>
      </rPr>
      <t>/ a unităților sanitare acuți în vederea transformării acestora în unităţi sanitare care furnizează  servicii de reabilitare/ recuperare</t>
    </r>
  </si>
  <si>
    <t xml:space="preserve">A. Îmbunătățirea accesibilității și a eficacității serviciilor de reabilitare/ recuperare </t>
  </si>
  <si>
    <t>instrumente de lucru; acțiuni de formare/ actualizare de competențe ale personalului implicat în furnizarea serviciilor de reabilitare/recuperare (ex. dezvoltare curriculum/ materiale de instruire; furnizare programe de instruire etc).</t>
  </si>
  <si>
    <t>finanțarea costurilor operaționale ale serviciilor (ex. salarii, costurile operaționale ale structurilor care furnizează serviciile, etc)</t>
  </si>
  <si>
    <t>Îmbunătățirea accesibilității și a eficacității serviciilor de reabilitare/ recuperare</t>
  </si>
  <si>
    <t>B. Îmbunătățirea accesibilității și a eficacității serviciilor de îngrijire paliativă și a îngrijirilor la domiciliu</t>
  </si>
  <si>
    <t>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</si>
  <si>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Îmbunătățirea accesibilității și a eficacității serviciilor de îngrijire paliativă și a îngrijirilor la domiciliu</t>
  </si>
  <si>
    <t>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</si>
  <si>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</si>
  <si>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t>
  </si>
  <si>
    <t>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t>
  </si>
  <si>
    <t>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</si>
  <si>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Nr. crt.</t>
  </si>
  <si>
    <t>Program</t>
  </si>
  <si>
    <t xml:space="preserve">Minister finanțator </t>
  </si>
  <si>
    <t>Domeniu</t>
  </si>
  <si>
    <t>Ministerul Investițiilor și Proiectelor Europene</t>
  </si>
  <si>
    <t>Program Sănătate</t>
  </si>
  <si>
    <t>Sănătate</t>
  </si>
  <si>
    <t>Obiectivele apelului de finanțare</t>
  </si>
  <si>
    <t>Principalele activități finanțate</t>
  </si>
  <si>
    <t>Obiectiv de politică vizat</t>
  </si>
  <si>
    <t>Obiectiv specific vizat</t>
  </si>
  <si>
    <t>Sursă de finanțare (tip fond)</t>
  </si>
  <si>
    <t xml:space="preserve">Zona geografică vizată </t>
  </si>
  <si>
    <t>Operatiune de Importanță strategică (OIS)</t>
  </si>
  <si>
    <t xml:space="preserve">Tipul de solicitanți eligibili / Beneficiari eligibili </t>
  </si>
  <si>
    <t>Principalele tipuri de cheltuieli finanțate</t>
  </si>
  <si>
    <t xml:space="preserve">Stadiu apel </t>
  </si>
  <si>
    <t xml:space="preserve">Dată deschidere apel </t>
  </si>
  <si>
    <t xml:space="preserve">Dată închidere apel </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</si>
  <si>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</si>
  <si>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</si>
  <si>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</si>
  <si>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</si>
  <si>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</si>
  <si>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</si>
  <si>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nelansat</t>
  </si>
  <si>
    <t>tipurile de cheltuieli pentru apel vor fi definite în ghidul solicitantului</t>
  </si>
  <si>
    <t>necompetitiv</t>
  </si>
  <si>
    <t xml:space="preserve">Institutul Oncologic Trestioreanu/ Ministerul Sănătății/ Parteneriat între Ministerul Sănătății și IOB Trestioreanu București </t>
  </si>
  <si>
    <r>
      <t xml:space="preserve"> Institut oncologic - unitate sanitară unde se realizează depistarea precoce, diagnosticarea, tratarea pacienților oncologici;
</t>
    </r>
    <r>
      <rPr>
        <i/>
        <sz val="11"/>
        <rFont val="Calibri"/>
        <family val="2"/>
        <scheme val="minor"/>
      </rPr>
      <t>Localizarea centrului de excelență în protonoterapie se va realiza într-unul din cele 3 institute oncologice și va fi decisă în baza unor criterii de selecție stabilite prin consultarea Ministerului Sănătății.</t>
    </r>
    <r>
      <rPr>
        <sz val="11"/>
        <rFont val="Calibri"/>
        <family val="2"/>
        <scheme val="minor"/>
      </rPr>
      <t xml:space="preserve">
 Parteneriat între Ministerul Sănătății și Institut oncologic - unitate sanitară unde se realizează depistarea precoce, diagnosticarea, tratarea pacienților oncologici.
</t>
    </r>
  </si>
  <si>
    <t>competitiv</t>
  </si>
  <si>
    <r>
      <t>Unități sanitare publice de interes național care diagnostichează și tratează cancere cu localizare specifică</t>
    </r>
    <r>
      <rPr>
        <i/>
        <sz val="11"/>
        <rFont val="Calibri"/>
        <family val="2"/>
        <scheme val="minor"/>
      </rPr>
      <t xml:space="preserve"> (ex. tumori cerebrale, hematooncologice etc.)</t>
    </r>
  </si>
  <si>
    <t xml:space="preserve">-Unități sanitare publice de interes regional care diagnostichează și tratează cancer;
-UAT judet/UAT municipii / UAT orase / UAT comune si/sau alte autoritati structuri ale Admin Publice Locale (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</si>
  <si>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judet/UAT municipii / UAT orase / UAT comune si/sau alte autoritati structuri ale Admin Publice Locale (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</si>
  <si>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</si>
  <si>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Structuri care coordonează activitatea de transplant (ANT și oficiile regionale) singure sau în parteneriat cu entități relevante/ Ministerul Sănătății</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</si>
  <si>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</si>
  <si>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</si>
  <si>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 xml:space="preserve"> Ministerul Sănătății/ ANT/ Parteneriat între MS/ ANT/
unități sanitare publice acreditate pentru activități în domeniul transplantului
</t>
  </si>
  <si>
    <t>Institutul Clinic Fundeni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</si>
  <si>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</si>
  <si>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trim 1/2028</t>
  </si>
  <si>
    <t>trim 2/2028</t>
  </si>
  <si>
    <t>trim 4/2028</t>
  </si>
  <si>
    <t>trim 3/2028</t>
  </si>
  <si>
    <t>trim 4/2029</t>
  </si>
  <si>
    <t xml:space="preserve">Tip apel
</t>
  </si>
  <si>
    <t> INSP și centrele regionale de sănătate publică ale INSP
 INCD Medico-Militară „Cantacuzino</t>
  </si>
  <si>
    <t> INSP și centrele regionale de sănătate publică ale INSP</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</si>
  <si>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</si>
  <si>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xml:space="preserve"> Ministerul Sănătății, instituții și unități sanitare cu atribuții în domeniul transfuziilor de sânge </t>
  </si>
  <si>
    <t xml:space="preserve">instituții și unități sanitare cu atribuții în domeniul transfuziilor de sânge </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</si>
  <si>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</si>
  <si>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</si>
  <si>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</si>
  <si>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</si>
  <si>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</si>
  <si>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</si>
  <si>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unități sanitare publice/ structuri publice</t>
  </si>
  <si>
    <t>trim 3/2025</t>
  </si>
  <si>
    <t>trim 4/2025</t>
  </si>
  <si>
    <t xml:space="preserve"> Ministerul Sănătății, INHT/  Centrele de Transfuzie Sangvina 
 Parteneriate între Ministerul Sănătății, INHT/  Centrele de Transfuzie Sangvina </t>
  </si>
  <si>
    <t>	Unitate sanitară publică, cu activitate universitară, cu competențe în furnizarea de tratament acut al accidentului vascular cerebral (UAVCA) și care deține în structura internă:
o	unitate/ unități de terapie acută neurologică;
o	secție de neurochirurgie;
o	tehnici imagistice necesare (CT/CTA, RM/ Angio - RM, Doppler trans-cranian);</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</si>
  <si>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</si>
  <si>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</si>
  <si>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trim 2/2025</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</si>
  <si>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</si>
  <si>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</si>
  <si>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trim 3/2026</t>
  </si>
  <si>
    <t>trim 3/2029</t>
  </si>
  <si>
    <t xml:space="preserve"> Ministerul Sănătății/administrația publică centrală/universități de medicină - singure sau în parteneriat </t>
  </si>
  <si>
    <t> Instituții medicale publice singure sau în parteneriat
 Universități de Medicină și Farmacie  singure sau în parteneriat 
 Furnizori de formare (la nivelul învățământului terțiar)</t>
  </si>
  <si>
    <t>-UAT judet/UAT municipii / UAT orase / UAT comune si/sau alte autoritati structuri ale Admin Publice Locale
-Ministerul Sănătății și alte ministere cu rețea sanitară proprie aflate în subordinea sau în coordonarea acestora;
-Unități sanitare care furnizează de recuperare medicală, recuperare neurologică și post-traumatică/ unități sanitare acuți care se transformă  în unităţi sanitare care furnizează servicii de reabilitare/ recuperare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</si>
  <si>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</si>
  <si>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</si>
  <si>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 Autorități publice centrale / locale/ unitati de recuperare medicala/ unități sanitare cu personalitate juridică proprie</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</si>
  <si>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</si>
  <si>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</si>
  <si>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</si>
  <si>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</si>
  <si>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Agenția Națională pentru Dezvoltarea Infrastructurii în Sănătate</t>
  </si>
  <si>
    <t>Consiliul Județean Tulcea/Spitalul Județean de Urgență Tulcea</t>
  </si>
  <si>
    <t xml:space="preserve">Beneficiari UPU POR
</t>
  </si>
  <si>
    <t xml:space="preserve">Beneficiari POIM modulare
</t>
  </si>
  <si>
    <t xml:space="preserve">Beneficiari POIM Fluide
</t>
  </si>
  <si>
    <t>trim 1/2026</t>
  </si>
  <si>
    <t> Ministerul Sănătății/ INSP/ parteneriat</t>
  </si>
  <si>
    <t>Casa Națională de Asigurări de Sănătate</t>
  </si>
  <si>
    <t>RSO1.2</t>
  </si>
  <si>
    <t xml:space="preserve">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
</t>
  </si>
  <si>
    <t>Dezvoltare sistem E-DES</t>
  </si>
  <si>
    <t>Dezvoltare sistem E-Sigma</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</si>
  <si>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</si>
  <si>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 xml:space="preserve"> Administrator de grant global (MS sau structuri relevante)/ Structuri de sănătate publică responsabile cu distribuția vaccinurilor la nivel teritorial/  local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</si>
  <si>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</si>
  <si>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a)	Unități sanitare publice/ structuri publice cu personalitate juridică care desfășoară activități medicale de tip ambulatoriu sau care acordă asistență medicală ambulatorie;
b)	Unitățile administrativ-teritoriale, astfel cum sunt definite la art. 5 lit. pp) din Ordonanța de urgență a Guvernului nr. 57/2019 privind Codul administrativ, cu modificările și completările ulterioare, care au în coordonare/ subordonare/ autoritate sau dețin în administrare/ proprietate unitățile de la punctul a);
c)	Unitățile administrativ-teritoriale, astfel cum sunt definite la art. 5 lit. pp) din Ordonanța de urgență a Guvernului nr. 57/2019 privind Codul administrativ, cu modificările și completările ulterioare, care administrează de drept și vor pune la dispoziția parteneriatului terenuri şi clădiri în vederea realizării proiectului; 
d)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e)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
f)	Universități publice de medicină, pentru ambulatoriile acestora.</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</si>
  <si>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</si>
  <si>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a)	Unități sanitare publice, de pediatrie,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</si>
  <si>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</si>
  <si>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</si>
  <si>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Beneficiari proiecte etapizate POR</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</si>
  <si>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</si>
  <si>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</si>
  <si>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</si>
  <si>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</si>
  <si>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</si>
  <si>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</si>
  <si>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</si>
  <si>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Autorități ale administrației publice centrale sau locale singure sau în parteneriat cu instituții relevante</t>
  </si>
  <si>
    <r>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t>
    </r>
    <r>
      <rPr>
        <i/>
        <sz val="11"/>
        <rFont val="Calibri"/>
        <family val="2"/>
        <scheme val="minor"/>
      </rPr>
      <t xml:space="preserve">NB. Este obligatorie derularea proiectului în parteneriat (element de eligibilitate proiect). </t>
    </r>
  </si>
  <si>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</si>
  <si>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</si>
  <si>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</si>
  <si>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unitate sanitară publică cu paturi, unitate cu personalitate juridică aflată în subordinea Ministerului Sănătății cu competențe în domeniul endoscopiei digestive, diagnosticului și tratamentului cancerului colorectal</t>
  </si>
  <si>
    <t>Institut sau unitate sanitară publică cu paturi, cu personalitate juridică aflată în subordinea Ministerului Sănătății cu competențe în diagnosticarea, stadializarea și tratamentul  bolilor hepatice cronice de la stadiul de hepatită până la ciroza hepatică decompensată și hepatocarcinom</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</si>
  <si>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</si>
  <si>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</si>
  <si>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</si>
  <si>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</si>
  <si>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</si>
  <si>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</si>
  <si>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</si>
  <si>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r>
      <t xml:space="preserve">Investiții în infrastructura unităților sanitare publice integrate </t>
    </r>
    <r>
      <rPr>
        <b/>
        <sz val="11"/>
        <rFont val="Calibri"/>
        <family val="2"/>
        <scheme val="minor"/>
      </rPr>
      <t>spitalelor de pediatrie</t>
    </r>
  </si>
  <si>
    <r>
      <t>b) Investiții în infrastructura publică a unităților sanitare publice</t>
    </r>
    <r>
      <rPr>
        <u/>
        <sz val="11"/>
        <rFont val="Calibri"/>
        <family val="2"/>
        <scheme val="minor"/>
      </rPr>
      <t xml:space="preserve"> de interes național</t>
    </r>
    <r>
      <rPr>
        <sz val="11"/>
        <rFont val="Calibri"/>
        <family val="2"/>
        <scheme val="minor"/>
      </rPr>
      <t xml:space="preserve"> care diagnostichează și tratează cancere cu localizare specifică</t>
    </r>
    <r>
      <rPr>
        <i/>
        <sz val="11"/>
        <rFont val="Calibri"/>
        <family val="2"/>
        <scheme val="minor"/>
      </rPr>
      <t xml:space="preserve"> (ex. tumori cerebrale, hematooncologice et</t>
    </r>
    <r>
      <rPr>
        <sz val="11"/>
        <rFont val="Calibri"/>
        <family val="2"/>
        <scheme val="minor"/>
      </rPr>
      <t>c.)</t>
    </r>
  </si>
  <si>
    <t>extindere/ reabilitare/modernizare/dotare, inclusiv laboratoare de anatomie patologică</t>
  </si>
  <si>
    <r>
      <t>c) Investiții în infrastructura publică a unităților sanitare publice</t>
    </r>
    <r>
      <rPr>
        <u/>
        <sz val="11"/>
        <rFont val="Calibri"/>
        <family val="2"/>
        <scheme val="minor"/>
      </rPr>
      <t xml:space="preserve"> de interes regional</t>
    </r>
    <r>
      <rPr>
        <sz val="11"/>
        <rFont val="Calibri"/>
        <family val="2"/>
        <scheme val="minor"/>
      </rPr>
      <t xml:space="preserve"> care diagnostichează și tratează cancer
</t>
    </r>
  </si>
  <si>
    <r>
      <t xml:space="preserve">B. Creșterea eficacității și rezilienței sistemelor de sănătate în domeniul </t>
    </r>
    <r>
      <rPr>
        <b/>
        <sz val="11"/>
        <rFont val="Calibri"/>
        <family val="2"/>
        <scheme val="minor"/>
      </rPr>
      <t>oncologie</t>
    </r>
  </si>
  <si>
    <t xml:space="preserve">extindere/ modernizare/ reabilitare/ dotare </t>
  </si>
  <si>
    <r>
      <t>dezvoltarea/ actualizarea de instrumente de lucru</t>
    </r>
    <r>
      <rPr>
        <sz val="11"/>
        <rFont val="Calibri"/>
        <family val="2"/>
        <scheme val="minor"/>
      </rPr>
      <t xml:space="preserve"> (ex. protocoale, planuri de implementare, monitorizare, studii, analize etc.); furnizarea de programe de formare/ actualizare de competențe ale personalului implicat</t>
    </r>
  </si>
  <si>
    <t xml:space="preserve">B. Creșterea rezilienței sistemului național de transfuzii (SNT), inclusiv infrastructura de testare a sângelui și procesare a plasmei, </t>
  </si>
  <si>
    <r>
      <t>Programe de formare medicală continuă</t>
    </r>
    <r>
      <rPr>
        <sz val="11"/>
        <rFont val="Calibri"/>
        <family val="2"/>
        <scheme val="minor"/>
      </rPr>
      <t xml:space="preserve"> care asigură competențe profesionale și competențe transversale prin sprijinirea parteneriatelor dintre furnizorii de formare (la nivelul învățământului terțiar) și instituțiile medicale</t>
    </r>
  </si>
  <si>
    <r>
      <t>Investiții în infrastructura ambulatoriilor -</t>
    </r>
    <r>
      <rPr>
        <b/>
        <sz val="11"/>
        <rFont val="Calibri"/>
        <family val="2"/>
        <scheme val="minor"/>
      </rPr>
      <t xml:space="preserve"> proiecte etapizate POR 2014-2020</t>
    </r>
  </si>
  <si>
    <r>
      <t xml:space="preserve">Investiții în infrastructura unităților sanitare care furnizează servicii de paliație/ în infrastructura publică a unităților sanitare acuți în vederea transformării acestora în unităţi sanitare care furnizează  </t>
    </r>
    <r>
      <rPr>
        <b/>
        <sz val="11"/>
        <rFont val="Calibri"/>
        <family val="2"/>
        <scheme val="minor"/>
      </rPr>
      <t>servicii de paliaţie</t>
    </r>
  </si>
  <si>
    <t xml:space="preserve">Investiții în laboratoare naționale de referință 
INSP/ I. Cantacuzino </t>
  </si>
  <si>
    <t>Investiții în laboratoare regionale de sănătate publică - centrele regionale de sănătate publică ale INSP)</t>
  </si>
  <si>
    <r>
      <t xml:space="preserve">Investiții în </t>
    </r>
    <r>
      <rPr>
        <b/>
        <sz val="11"/>
        <rFont val="Calibri"/>
        <family val="2"/>
        <scheme val="minor"/>
      </rPr>
      <t>laboratoare de microbiologie din cadrul spitalelor</t>
    </r>
  </si>
  <si>
    <t>Investiții în INHT/  Centrul de Transfuzii București</t>
  </si>
  <si>
    <t>a. dezvoltarea de instrumente si B. formarea personalului</t>
  </si>
  <si>
    <t>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</si>
  <si>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a. dezvoltarea de instrumente de lucru si b. formarea personalului implicat în furnizarea serviciilor în regim ambulatoriu </t>
  </si>
  <si>
    <t>a. dezvoltarea de mecanisme în domeniul sănătății reproducerii si b. formarea personalului implicat în implementarea de programe de sănătatea reproducerii</t>
  </si>
  <si>
    <t>▶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        Universități publice de Medicină și Farmacie;
▶        ONG-uri cu activitate relevantă în activitățile eligibile.</t>
  </si>
  <si>
    <t>competitiv/ necompetitiv</t>
  </si>
  <si>
    <r>
      <t xml:space="preserve">Investiții în infrastructura ambulatoriilor care vor desfășura </t>
    </r>
    <r>
      <rPr>
        <b/>
        <sz val="11"/>
        <rFont val="Calibri"/>
        <family val="2"/>
        <scheme val="minor"/>
      </rPr>
      <t>programe de screening</t>
    </r>
    <r>
      <rPr>
        <sz val="11"/>
        <rFont val="Calibri"/>
        <family val="2"/>
        <scheme val="minor"/>
      </rPr>
      <t xml:space="preserve"> (populațional) (OIS: cancer, hepatite, etc.)</t>
    </r>
  </si>
  <si>
    <r>
      <rPr>
        <i/>
        <sz val="11"/>
        <rFont val="Calibri"/>
        <family val="2"/>
        <scheme val="minor"/>
      </rPr>
      <t>extindere/ modernizare/ reabilitare/ dotare</t>
    </r>
    <r>
      <rPr>
        <sz val="11"/>
        <rFont val="Calibri"/>
        <family val="2"/>
        <scheme val="minor"/>
      </rPr>
      <t xml:space="preserve"> (ex. structuri de imagistică medicală (ex. CT, angiografe, rezonanță magnetică nucleară etc.), laboratoare de analize medicale, rețea gaze medicale, rețea electrică din structurile mari consumatoare de energie, etc.)</t>
    </r>
  </si>
  <si>
    <t>a)	Unități sanitare publice, de pediatrie;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</si>
  <si>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	Unități /structuri sanitare publice de obstetrică ginecologie;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</si>
  <si>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activ</t>
  </si>
  <si>
    <t>închis</t>
  </si>
  <si>
    <t>Cod apel/Denumire apel</t>
  </si>
  <si>
    <t>PS/179/PS_P1/OP4/ESO4.11/PS_P1_ESO4.11_A1: “Măsuri sistemice de planificare, monitorizare și control al calității programului de screening pentru boli hepatice cronice – etapa I”</t>
  </si>
  <si>
    <t>PS/191/PS_P1/OP4/RSO4.5/PS_P1_RSO4.5_A2: “Investiții în infrastructura publică a ambulatoriilor implicate în implementarea de programe de screening”</t>
  </si>
  <si>
    <t>PS/212/PS_P1/OP4/RSO4.5/PS_P1_RSO4.5_A2: “Investiții în infrastructura publică a ambulatoriilor implicate în implementarea de programe de screening”</t>
  </si>
  <si>
    <t>PS/220/PS_P1/OP4/RSO4.5/PS_P1_RSO4.5_A2 : “Investiții în infrastructura publică a ambulatoriilor spitalelor de obstetrică ginecologie”</t>
  </si>
  <si>
    <t>PS/222/PS_P1/OP4/RSO4.5/PS_P1_RSO4.5_A2: “Investiții în infrastructura publică a ambulatoriilor spitalelor de obstetrică ginecologie”</t>
  </si>
  <si>
    <t>PS/219/PS_P1/OP4/RSO4.5/PS_P1_RSO4.5_A2: “Investiții în infrastructura publică a ambulatoriilor spitalelor de pediatrie”</t>
  </si>
  <si>
    <t xml:space="preserve"> PS/223/PS_P1/OP4/RSO4.5/PS_P1_RSO4.5_A2: “Investiții în infrastructura publică a ambulatoriilor spitalelor de pediatrie”</t>
  </si>
  <si>
    <t>PS/247/PS_P1/OP4/ESO4.11/PS_P1_ESO4.11_A1: „Măsuri sistemice de implementare, asigurare și control al calității programului de screening pentru cancer colorectal - etapa I”</t>
  </si>
  <si>
    <t>Apelul de proiecte PS/225/PS_P3/OP4/ESO4.11/PS_P3_ESO4.11_A5: “Creșterea accesului și eficacității serviciilor de îngrijire medicală dedicate pacientului critic: pacient cu accident vascular cerebral”</t>
  </si>
  <si>
    <t>PS/170/PS_P4/OP4/RSO4.5/PS_P4_RSO4.5_A8: ”Continuarea investițiilor în spitalele regionale de urgență: Iași, Cluj, Craiova (faza a II-a), proiecte etapizate”</t>
  </si>
  <si>
    <t>S/171/PS_P7/OP4/RSO4.5/PS_P7_RSO4.5_A12: Investiții în infrastructuri spitalicești publice noi cu impact teritorial major – Institutul Clinic Fundeni</t>
  </si>
  <si>
    <t>Consultare publica</t>
  </si>
  <si>
    <t>08-28 martie 2024</t>
  </si>
  <si>
    <t>Programe dedicate cercetării și/sau utilizării clinice: ex. producție de vaccinuri, seruri și alte medicamente biologice– OIS/Implementarea de soluții de cercetare în domeniul genomică/Cercetare în domeniul bolilor netransmisibile (ex. combaterea cancerului)</t>
  </si>
  <si>
    <t> activități de CDI pentru dezvoltarea de produse biologice profilactice și terapeutice inovative (ex. vaccin gripal tetravalent, seruri terapeutice, probiotice și suplimente alimentare naturale)
 activități de transfer tehnologic pentru candidații de produse biologice din ariile pilot
 integrarea AI ca parte a procesului de obținere a produsului inovativ
 dezvoltarea platformei de studii preclinice pe animale de laborator și certificarea acesteia ca unitate în regim de bună practică de laborator (GLP)
 dezvoltarea infrastructurii de cercetare necesare derulării acțiunilor, inclusiv structuri pentru stocarea materialului biologic (biobancă)
Sunt încurajate parteneriatele, în special cu entități din sectorul privat.
 Activități de CDI în genomică, bioinformatică și alte științe omice și valorificarea rezultatelor produse și pilotarea testării genomice în regiunile mai puțin dezvoltate
 crearea genomului național de referință, dezvoltarea bazei de date genomice națională și procesarea datelor genomice în vederea îmbunătățirii prevenției și diagnosticării în cancer, boli rare și alte afecțiuni
 activități de CDI pentru prevenirea și detecția precoce în afecțiunile prioritare vizate precum cancer, bolile cronice netransmisibile, inclusiv predicția timpurie, identificarea de corelații între datele de imagistică medicală și date moleculare cu ajutorul platformelor de IA
 activități de CDI care implică studii de genomică funcțională în vederea clasificării și exploatării acestora în scopuri diagnostice și terapeutice
 dezvoltarea metodelor de translatare rapidă, inclusiv prin evaluarea tehnologiilor și a testelor, asigurarea calității, elaborarea standardelor, procedurilor și metodologiilor asociate
 dezvoltarea capacității de CDI prin adaptarea infrastructurii naționale de CDI pentru secvențierea, stocarea, prelucrarea, analiza datelor genomice obținute, gestiunea volumelor mari de date ("data sharing") clinice și biologice de calitate și integrarea acestora cu inițiativele europene similare.
Sunt încurajate parteneriatele, în special cu entități din sectorul privat.                                                                                                                                                                                                                                                                                                                                                                                                                                       Dezvoltarea unui aranjament experimental demonstrativ, complet bazat pe laseri de mare putere și fascicul gamma de mare intensitate pentru cercetări privind producerea de noi radiofarmaceutice
 Dezvoltarea unui aranjament experimental demonstrativ pentru cercetări privind noi proceduri de protonoterapie/ hadronoterapie
 Pilotarea/ testarea soluțiilor de cercetare
Sunt încurajate parteneriatele, în special cu entități din sectorul privat.</t>
  </si>
  <si>
    <t>A. proiecte strategice predefinite vaccinuri/FEDR A. proiecte strategice predefinite: genomică/FEDR -A. proiecte strategice predefinite: tratament cancer</t>
  </si>
  <si>
    <t xml:space="preserve">OIS Dezvoltarea capacității de cercetare în domeniul vaccinurilor/OIS Realizarea unei infrastructuri de excelență în domeniul genomică/OIS Dezvoltarea capacității de cercetare în domeniul tratament cancer </t>
  </si>
  <si>
    <t xml:space="preserve">INCD Medico-militară „Cantacuzino”
Parteneriat între INCD Medico-militară „Cantacuzino” și structuri relevante /Parteneriat între Institutul Național de Genomică și entități relevante ex. (institute de cercetare în genomică, alte organizații de cercetare etc, unități medicale publice, universități/ UMF, unități CDI, entități de inovare și transfer tehnologic etc)/Parteneriat între INCD FIN Horia Hulubei și structuri relevante (ex. institute oncologice, alte organizații de cercetare etc, unități medicale publice, universități/ UMF, unități CDI,  etc). </t>
  </si>
  <si>
    <t>01-22 februarie 2024</t>
  </si>
  <si>
    <t>12.01-05.02.2024</t>
  </si>
  <si>
    <t>02-23.10.2023</t>
  </si>
  <si>
    <t>20.12.2023-16.01.2024</t>
  </si>
  <si>
    <t>03-24 octombrie 2023</t>
  </si>
  <si>
    <t>05-26 octombrie 2023</t>
  </si>
  <si>
    <t>18.09-09.10.2023</t>
  </si>
  <si>
    <t>Dosarul electronic al Pacientului (E-DES)</t>
  </si>
  <si>
    <t>masuri pentru dezvoltarea capacității personalului+  servicii medicale pentru persoane vulnerabile</t>
  </si>
  <si>
    <t>trim 4/2026</t>
  </si>
  <si>
    <r>
      <t xml:space="preserve">Investiții în infrastructura publică a unităților sanitare care furnizează </t>
    </r>
    <r>
      <rPr>
        <b/>
        <sz val="11"/>
        <rFont val="Calibri"/>
        <family val="2"/>
        <scheme val="minor"/>
      </rPr>
      <t>servicii de  recuperare</t>
    </r>
    <r>
      <rPr>
        <sz val="11"/>
        <rFont val="Calibri"/>
        <family val="2"/>
        <scheme val="minor"/>
      </rPr>
      <t>/ a unităților sanitare acuți în vederea transformării acestora în unităţi sanitare care furnizează  servicii de reabilitare/ recuperare</t>
    </r>
  </si>
  <si>
    <t>formare pentru imbunatatire eficacitate servicii de îngrijire medicală în domeniul oncologiei musculo-scheletale</t>
  </si>
  <si>
    <t>IRO</t>
  </si>
  <si>
    <t>IOCN</t>
  </si>
  <si>
    <t>extindere/ reabilitare/modernizare/dotare, inclusiv laboratoare de anatomie patologică
IRO</t>
  </si>
  <si>
    <t>extindere/ reabilitare/modernizare/dotare, inclusiv laboratoare de anatomie patologică
IOCN</t>
  </si>
  <si>
    <t>PS/272/PS_P5/OP1/RSO1.1/PS_P5_RSO1.1_A9 „Sprijin pentru implementarea de soluții de cercetare de importanță strategică în domeniul medical: genomică; boli netransmisibile (ex. dezvoltarea de soluții de cercetare pentru tratarea cancerelor); vaccinuri, seruri și alte medicamente biologice”</t>
  </si>
  <si>
    <t>13.03-03.04.2024</t>
  </si>
  <si>
    <t>21.03-12.04.2024</t>
  </si>
  <si>
    <t>PS/313/PS P1/OP4/RSO4.5/PS P1 RSO4.5 A2 „Investiții în infrastructura publică a ambulatoriilor sprijinite prin POR 2014-2020 – operațiuni etapizate”</t>
  </si>
  <si>
    <t>PS/327/PS P7/OP4/RSO4.5/PS P7 RSO4.5 A12 „Investiții de tip dotare în infrastructura publică a institutelor oncologice – Institutul Regional de Oncologie Iași”</t>
  </si>
  <si>
    <t xml:space="preserve">PS/325/PS P7/OP4/RSO4.5/PS P7 RSO4.5 A12 Apelul de proiecte: „Investiții în infrastructura publică a laboratoarelor de genetică și de anatomie patologică pentru diagnosticul cancerului în vederea tratamentului personalizat în funcție de profilul tumoral identificat” </t>
  </si>
  <si>
    <t>PS/324/PS P4/OP4/RSO4.5/PS P4 RSO4.5 A8 „Continuarea investițiilor pentru structurile care utilizează fluide medicale pentru desfășurarea actului medical terapeutic și din structurile mari consumatoare de energie electrică la nivelul spitalelor publice din sistemul sanitar de stat finanțate prin POIM 2014-2020 – operațiuni etapizate”</t>
  </si>
  <si>
    <t>PS/321/PS P4/OP4/RSO4.5/PS P4 RSO4.5 A8 „Investiții în infrastructurile publice de unități de primiri urgențe și compartimentele de primiri urgente (inclusiv cu echipamente și dispozitive medicale care deservesc UPU/ CPU) sprijinite prin POR 2014-2020 – (proiecte etapizate)”</t>
  </si>
  <si>
    <t>20.05-10.06.2024</t>
  </si>
  <si>
    <t>24.05-14.06.2024</t>
  </si>
  <si>
    <t>05-26 aprilie 2024</t>
  </si>
  <si>
    <t>03-24.04.2024</t>
  </si>
  <si>
    <t>SJU Tulcea POR</t>
  </si>
  <si>
    <t>30.04-23.05.2024</t>
  </si>
  <si>
    <t>29.04.24.05.2024</t>
  </si>
  <si>
    <t>13.06-05.07.2024</t>
  </si>
  <si>
    <t>PS/411/PS_P4/OP4/RSO4.5/PS_P4_RSO4.5_A8</t>
  </si>
  <si>
    <t>PS/359/PS_P3/OP4/RSO4.5/PS_P3_RSO4.5_A7</t>
  </si>
  <si>
    <t>PS/335/PS_P7/OP4/ESO4.11/PS_P7_ESO4.11_A11</t>
  </si>
  <si>
    <t>PS/357/PS_P7/OP4/RSO4.5/PS_P7_RSO4.5_A12</t>
  </si>
  <si>
    <t>PS/364/PS_P1/OP4/ESO4.11/PS_P1_ESO4.11_A1</t>
  </si>
  <si>
    <t>PS/413/PS_P4/OP4/RSO4.5/PS_P4_RSO4.5_A8 si PS/407/PS_P4/OP4/RSO4.5/PS_P4_RSO4.5_A8</t>
  </si>
  <si>
    <t>în pregătire lansare</t>
  </si>
  <si>
    <t>23.05-13.06</t>
  </si>
  <si>
    <t>PS/449/PS_P3/OP4/ESO4.11/PS_P3_ESO4.11_A5
Creșterea capacității de a furniza servicii privind diagnosticul, monitorizarea și/sau tratamentul pacienților critici copii și nou-născuți prin dezvoltarea de instrumente și formarea personalului medical</t>
  </si>
  <si>
    <t>Cod apel nr. PS/451/PS_P1/OP4/RSO4.5/PS_P1_RSO4.5_A2 Investiții în infrastructura publică a ambulatoriilor unităților sanitare/structurilor sanitare
publice - dotare</t>
  </si>
  <si>
    <t>19.07-09.08.2024</t>
  </si>
  <si>
    <t>11.07-01.08.2024</t>
  </si>
  <si>
    <t>Apel nr. PS/461/PS_P1/OP4/RSO4.5/PS_P1_RSO4.5_A2
Investiții de tipul înființare/renovare/ dotare cabinete de asistență medicală
stomatologică care să furnizeze servicii copiilor, inclusiv copiilor cu nevoi speciale în
ambulatoriile integrate spitalelor de pediatrie sau ambulatoriile spitalelor publice care
au secții de pediatrie</t>
  </si>
  <si>
    <r>
      <rPr>
        <b/>
        <sz val="11"/>
        <rFont val="Calibri"/>
        <family val="2"/>
        <scheme val="minor"/>
      </rPr>
      <t xml:space="preserve"> 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</si>
  <si>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r>
      <rPr>
        <b/>
        <sz val="11"/>
        <rFont val="Calibri"/>
        <family val="2"/>
        <scheme val="minor"/>
      </rPr>
      <t>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</si>
  <si>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t>STEP FEDR</t>
  </si>
  <si>
    <t>PS/478/PS_P1/OP4/RSO4.5/PS_P1_RSO4.5_A2 Investiții în infrastructura ambulatoriilor integrate spitalelor de psihiatrie (regiuni mai dezvoltate)</t>
  </si>
  <si>
    <t>PS/479/PS_P1/OP4/RSO4.5/PS_P1_RSO4.5_A2 Investiții în infrastructura ambulatoriilor integrate spitalelor de psihiatrie (regiuni mai dezvoltate)</t>
  </si>
  <si>
    <t>.</t>
  </si>
  <si>
    <t>PS/482/PS_P3/OP4/ESO4.7/PS_P3_ESO4.7_A6 Dezvoltarea de programe/ module specifice și transversale de la nivelul universităților de medicină</t>
  </si>
  <si>
    <t>consultare publică</t>
  </si>
  <si>
    <t>A. Susținerea proiectelor compatibile STEP depuse în cadrul apelului de idei de proiecte în domeniul sănătății/cu aplicabilitate în domeniul sănătății derulat de AM PS</t>
  </si>
  <si>
    <t xml:space="preserve">dezvoltarea biotehnologiei și a tehnologiilor digitale în domeniul sănătății </t>
  </si>
  <si>
    <t>cercetare aplicată, dezvoltare și investiții productive, inclusiv infrastructura aferentă (ex. echipamente/dispozitive/componente și/sau utilaje utilizate pentru cercetare aplicată, dezvoltare și/sau producție)</t>
  </si>
  <si>
    <t xml:space="preserve"> B.Sprijinirea proiectelor de dezvoltare a soluțiilor de cercetare cu aplicabilitate în domeniul medical în condiții STEP în sectorul biotehnologiilor, tehnologiilor digitale și inovației tehnologice profunde. -  mecanism competitiv</t>
  </si>
  <si>
    <t xml:space="preserve"> A. Dezvoltarea competențelor personalului implicat în implementarea intervențiilor strategice în domeniul cercetării susținute din P5: genomică, vaccinuri, tratament cancer </t>
  </si>
  <si>
    <t>programe de formare profesională continuă, schimburi de experiență, programe de master, PhD etc, pentru personalul implicat in intervențiile strategice din domeniul cercetării susținute din PS P5: genomică, vaccinuri, tratament cancer</t>
  </si>
  <si>
    <t>B.  Formarea/ 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</si>
  <si>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C. Formarea/actualizarea competentelor și abilităților personalului în ceea ce privește introducerea sau intensificarea aplicării tehnologiilor din domeniile STEP, în sectorul medical, așa cum sunt acestea detaliate în  Comunicarea Comisiei cu nr C(2024) 3148 final/08.05.2024.</t>
  </si>
  <si>
    <t>29.11-23.12.2024</t>
  </si>
  <si>
    <t>Solicitantii vor fi definiti in ghidul solicitantului</t>
  </si>
  <si>
    <t>trim 1/2025</t>
  </si>
  <si>
    <t>Masuri de crestere a capacitatii pentru furnizarea serviciilor de santatea reproducerii cu accent particular pe cabinetele de planificare familiala reabilitate si dotate prin PNRR</t>
  </si>
  <si>
    <r>
      <t xml:space="preserve">Implementarea de programe de screening pentru bolile majore - </t>
    </r>
    <r>
      <rPr>
        <b/>
        <sz val="11"/>
        <rFont val="Calibri"/>
        <family val="2"/>
        <scheme val="minor"/>
      </rPr>
      <t>tuberculoza</t>
    </r>
  </si>
  <si>
    <t>trim II 2025</t>
  </si>
  <si>
    <t xml:space="preserve">Implementarea de programe de sănătatea reproducerii pentru a crește accesibilitatea la aceste servicii a persoanelor vulnerabile </t>
  </si>
  <si>
    <t>trim 5/2025</t>
  </si>
  <si>
    <t>trim 2/2029</t>
  </si>
  <si>
    <t>trim 2/2027</t>
  </si>
  <si>
    <t>trim 4/2027</t>
  </si>
  <si>
    <t>trim 3/2027</t>
  </si>
  <si>
    <t>in consultare publica?</t>
  </si>
  <si>
    <t>11.12.2024-17.01.2025</t>
  </si>
  <si>
    <t>trim4/2025</t>
  </si>
  <si>
    <t>Formarea/actualizarea competentelor și abilităților personalului în ceea ce privește introducerea sau intensificarea aplicării tehnologiilor din domeniile STEP</t>
  </si>
  <si>
    <t xml:space="preserve">programe de formare profesională continuă, schimburi de experiență, programe de master, PhD </t>
  </si>
  <si>
    <t>Formarea/actualizarea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</si>
  <si>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dezvoltarea competentelor și abilităților personalului implicat în activități de transplant</t>
  </si>
  <si>
    <t>formarea/instruirea personalului medical și nemedical /schimburi de experiență, conferințe, stagii etc</t>
  </si>
  <si>
    <t>ESO4.7</t>
  </si>
  <si>
    <t>competitiv/necompetitiv</t>
  </si>
  <si>
    <t>PS/488/PS_P2/OP4/RSO4.5/PS_P2_RSO4.5_A4</t>
  </si>
  <si>
    <t>PS/486/PS_P2/OP4/RSO4.5/PS_P2_RSO4.5_A4</t>
  </si>
  <si>
    <t>03.12.2024-24.12.2024</t>
  </si>
  <si>
    <t>27.09.2024-11.10.2024</t>
  </si>
  <si>
    <t>a)formare in limita a 15% pentru spitale regionale de urgenta: Iasi, Craiova, Cluj-Napoca - formare personal</t>
  </si>
  <si>
    <t>investitii in infrastructura</t>
  </si>
  <si>
    <t>spitale modulare</t>
  </si>
  <si>
    <t>14.06 - 08.07.2024</t>
  </si>
  <si>
    <t>PS/564/PS_P7/OP4/RSO4.5/PS_P7_RSO4.5_A12</t>
  </si>
  <si>
    <t>Unități sanitare care tratează pacient critic - terapie intensiva nou nascuti</t>
  </si>
  <si>
    <r>
      <t>B1) Investiții în infrastructura publică a băncilor multițesut (</t>
    </r>
    <r>
      <rPr>
        <i/>
        <sz val="11"/>
        <rFont val="Calibri"/>
        <family val="2"/>
        <scheme val="minor"/>
      </rPr>
      <t>ex. piele/ țesut osos/ grefe vasculare și valve cardiace/ cornee/ stocarea țesuturilor/ membrană amniotică</t>
    </r>
    <r>
      <rPr>
        <sz val="11"/>
        <rFont val="Calibri"/>
        <family val="2"/>
        <scheme val="minor"/>
      </rPr>
      <t xml:space="preserve"> etc.) și celule </t>
    </r>
  </si>
  <si>
    <t>OP1</t>
  </si>
  <si>
    <t>OP4</t>
  </si>
  <si>
    <t>RSO1.6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</si>
</sst>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409]d\-mmm\-yy;@"/>
  </numFmts>
  <fonts count="2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1"/>
      <name val="Calibri"/>
      <family val="2"/>
    </font>
    <font>
      <sz val="11"/>
      <name val="Calibri"/>
      <family val="2"/>
      <charset val="238"/>
    </font>
    <font>
      <sz val="11"/>
      <color rgb="FFFF0000"/>
      <name val="Calibri"/>
      <family val="2"/>
      <scheme val="minor"/>
    </font>
    <font>
      <sz val="8"/>
      <name val="Calibri"/>
      <family val="2"/>
      <charset val="238"/>
      <scheme val="minor"/>
    </font>
    <font>
      <i/>
      <sz val="11"/>
      <name val="Calibri"/>
      <family val="2"/>
      <scheme val="minor"/>
    </font>
    <font>
      <b/>
      <sz val="11"/>
      <name val="Calibri"/>
      <family val="2"/>
      <scheme val="minor"/>
    </font>
    <font>
      <sz val="11"/>
      <color rgb="FF9C0006"/>
      <name val="Calibri"/>
      <family val="2"/>
      <charset val="238"/>
      <scheme val="minor"/>
    </font>
    <font>
      <sz val="11"/>
      <color rgb="FF9C5700"/>
      <name val="Calibri"/>
      <family val="2"/>
      <charset val="238"/>
      <scheme val="minor"/>
    </font>
    <font>
      <i/>
      <sz val="11"/>
      <color theme="1"/>
      <name val="Calibri"/>
      <family val="2"/>
      <scheme val="minor"/>
    </font>
    <font>
      <u/>
      <sz val="11"/>
      <name val="Calibri"/>
      <family val="2"/>
      <scheme val="minor"/>
    </font>
    <font>
      <b/>
      <sz val="12"/>
      <color theme="1"/>
      <name val="Calibri"/>
      <family val="2"/>
      <scheme val="minor"/>
    </font>
    <font>
      <b/>
      <sz val="12"/>
      <color theme="0"/>
      <name val="Calibri"/>
      <family val="2"/>
      <scheme val="minor"/>
    </font>
    <font>
      <strike/>
      <sz val="11"/>
      <name val="Calibri"/>
      <family val="2"/>
      <scheme val="minor"/>
    </font>
    <font>
      <sz val="11"/>
      <color theme="1"/>
      <name val="Calibri"/>
      <family val="2"/>
      <charset val="238"/>
      <scheme val="minor"/>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4"/>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4" fillId="0" borderId="0"/>
    <xf numFmtId="0" fontId="6" fillId="0" borderId="0"/>
    <xf numFmtId="0" fontId="7" fillId="0" borderId="0"/>
    <xf numFmtId="0" fontId="12" fillId="2" borderId="0" applyNumberFormat="0" applyBorder="0" applyAlignment="0" applyProtection="0"/>
    <xf numFmtId="0" fontId="13" fillId="3" borderId="0" applyNumberFormat="0" applyBorder="0" applyAlignment="0" applyProtection="0"/>
    <xf numFmtId="164" fontId="19" fillId="0" borderId="0" applyFont="0" applyFill="0" applyBorder="0" applyAlignment="0" applyProtection="0"/>
  </cellStyleXfs>
  <cellXfs count="61">
    <xf numFmtId="0" fontId="0" fillId="0" borderId="0" xfId="0"/>
    <xf numFmtId="0" fontId="5" fillId="0" borderId="0" xfId="0" applyFont="1" applyAlignment="1">
      <alignment vertical="center"/>
    </xf>
    <xf numFmtId="4" fontId="5" fillId="0" borderId="0" xfId="0" applyNumberFormat="1" applyFont="1" applyAlignment="1">
      <alignment horizontal="right" vertical="center"/>
    </xf>
    <xf numFmtId="0" fontId="5"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0" fillId="0" borderId="6" xfId="0" applyFont="1" applyBorder="1" applyAlignment="1">
      <alignment vertical="center" wrapText="1"/>
    </xf>
    <xf numFmtId="4" fontId="5" fillId="0" borderId="6" xfId="0" applyNumberFormat="1" applyFont="1" applyBorder="1" applyAlignment="1">
      <alignment vertical="center" wrapText="1"/>
    </xf>
    <xf numFmtId="4" fontId="5" fillId="0" borderId="6" xfId="0" applyNumberFormat="1" applyFont="1" applyBorder="1" applyAlignment="1">
      <alignment horizontal="right" vertical="center" wrapText="1"/>
    </xf>
    <xf numFmtId="0" fontId="5" fillId="0" borderId="0" xfId="0" applyFont="1"/>
    <xf numFmtId="0" fontId="8" fillId="0" borderId="0" xfId="0" applyFont="1" applyAlignment="1">
      <alignment vertical="center"/>
    </xf>
    <xf numFmtId="0" fontId="8" fillId="0" borderId="0" xfId="0" applyFont="1"/>
    <xf numFmtId="0" fontId="5" fillId="0" borderId="1" xfId="0" applyFont="1" applyBorder="1" applyAlignment="1">
      <alignment vertical="center" wrapText="1"/>
    </xf>
    <xf numFmtId="0" fontId="16" fillId="4" borderId="1"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0" borderId="3" xfId="0" applyFont="1" applyBorder="1" applyAlignment="1">
      <alignment horizontal="left" vertical="center" wrapText="1"/>
    </xf>
    <xf numFmtId="0" fontId="2" fillId="0" borderId="0" xfId="0" applyFont="1" applyAlignment="1">
      <alignment horizontal="center" vertical="center"/>
    </xf>
    <xf numFmtId="0" fontId="17" fillId="4" borderId="1" xfId="0" applyFont="1" applyFill="1" applyBorder="1" applyAlignment="1">
      <alignment horizontal="left" vertical="center" wrapText="1"/>
    </xf>
    <xf numFmtId="4" fontId="3" fillId="0" borderId="0" xfId="0" applyNumberFormat="1" applyFont="1" applyAlignment="1">
      <alignment vertical="center"/>
    </xf>
    <xf numFmtId="0" fontId="5" fillId="4" borderId="4" xfId="0" applyFont="1" applyFill="1" applyBorder="1" applyAlignment="1">
      <alignment vertical="top" wrapText="1"/>
    </xf>
    <xf numFmtId="0" fontId="5" fillId="4" borderId="1" xfId="0" applyFont="1" applyFill="1" applyBorder="1" applyAlignment="1">
      <alignment vertical="top" wrapText="1"/>
    </xf>
    <xf numFmtId="0" fontId="11" fillId="4" borderId="1" xfId="0" applyFont="1" applyFill="1" applyBorder="1" applyAlignment="1">
      <alignment horizontal="left" vertical="top" wrapText="1"/>
    </xf>
    <xf numFmtId="0" fontId="10" fillId="4" borderId="1" xfId="0" applyFont="1" applyFill="1" applyBorder="1" applyAlignment="1">
      <alignment vertical="top" wrapText="1"/>
    </xf>
    <xf numFmtId="4" fontId="5" fillId="4" borderId="1" xfId="0" applyNumberFormat="1" applyFont="1" applyFill="1" applyBorder="1" applyAlignment="1">
      <alignment vertical="top" wrapText="1"/>
    </xf>
    <xf numFmtId="4" fontId="5" fillId="4" borderId="1" xfId="0" applyNumberFormat="1" applyFont="1" applyFill="1" applyBorder="1" applyAlignment="1">
      <alignment horizontal="right" vertical="top" wrapText="1"/>
    </xf>
    <xf numFmtId="0" fontId="5" fillId="4" borderId="1" xfId="0" applyFont="1" applyFill="1" applyBorder="1" applyAlignment="1">
      <alignment horizontal="left" vertical="top" wrapText="1"/>
    </xf>
    <xf numFmtId="0" fontId="18" fillId="0" borderId="0" xfId="0" applyFont="1" applyAlignment="1">
      <alignment vertical="center"/>
    </xf>
    <xf numFmtId="0" fontId="18" fillId="0" borderId="0" xfId="0" applyFont="1"/>
    <xf numFmtId="0" fontId="5" fillId="5" borderId="1" xfId="0" applyFont="1" applyFill="1" applyBorder="1" applyAlignment="1">
      <alignment vertical="top" wrapText="1"/>
    </xf>
    <xf numFmtId="0" fontId="5" fillId="5" borderId="4" xfId="0" applyFont="1" applyFill="1" applyBorder="1" applyAlignment="1">
      <alignment vertical="top" wrapText="1"/>
    </xf>
    <xf numFmtId="0" fontId="10" fillId="5" borderId="1" xfId="0" applyFont="1" applyFill="1" applyBorder="1" applyAlignment="1">
      <alignment vertical="top" wrapText="1"/>
    </xf>
    <xf numFmtId="4" fontId="5" fillId="5" borderId="1" xfId="0" applyNumberFormat="1" applyFont="1" applyFill="1" applyBorder="1" applyAlignment="1">
      <alignment vertical="top" wrapText="1"/>
    </xf>
    <xf numFmtId="4" fontId="5" fillId="5" borderId="1" xfId="0" applyNumberFormat="1" applyFont="1" applyFill="1" applyBorder="1" applyAlignment="1">
      <alignment horizontal="right" vertical="top" wrapText="1"/>
    </xf>
    <xf numFmtId="0" fontId="5" fillId="5" borderId="1" xfId="0" applyFont="1" applyFill="1" applyBorder="1" applyAlignment="1">
      <alignment horizontal="left" vertical="top" wrapText="1"/>
    </xf>
    <xf numFmtId="2" fontId="5" fillId="5" borderId="1" xfId="0" applyNumberFormat="1" applyFont="1" applyFill="1" applyBorder="1" applyAlignment="1">
      <alignment vertical="top" wrapText="1"/>
    </xf>
    <xf numFmtId="49" fontId="5" fillId="5" borderId="1" xfId="0" applyNumberFormat="1" applyFont="1" applyFill="1" applyBorder="1" applyAlignment="1">
      <alignment horizontal="left" vertical="top" wrapText="1"/>
    </xf>
    <xf numFmtId="165" fontId="5" fillId="5" borderId="1" xfId="0" applyNumberFormat="1" applyFont="1" applyFill="1" applyBorder="1" applyAlignment="1">
      <alignment horizontal="left" vertical="top" wrapText="1"/>
    </xf>
    <xf numFmtId="0" fontId="6" fillId="5" borderId="1" xfId="0" applyFont="1" applyFill="1" applyBorder="1" applyAlignment="1">
      <alignment horizontal="center" vertical="top" wrapText="1"/>
    </xf>
    <xf numFmtId="15" fontId="5" fillId="5" borderId="1" xfId="0" applyNumberFormat="1" applyFont="1" applyFill="1" applyBorder="1" applyAlignment="1">
      <alignment horizontal="left" vertical="top" wrapText="1"/>
    </xf>
    <xf numFmtId="0" fontId="11" fillId="5" borderId="1" xfId="0" applyFont="1" applyFill="1" applyBorder="1" applyAlignment="1">
      <alignment vertical="top" wrapText="1"/>
    </xf>
    <xf numFmtId="14" fontId="5" fillId="5" borderId="1" xfId="0" applyNumberFormat="1" applyFont="1" applyFill="1" applyBorder="1" applyAlignment="1">
      <alignment horizontal="left" vertical="top" wrapText="1"/>
    </xf>
    <xf numFmtId="4" fontId="10" fillId="5" borderId="1" xfId="0" applyNumberFormat="1" applyFont="1" applyFill="1" applyBorder="1" applyAlignment="1">
      <alignment horizontal="left" vertical="top" wrapText="1"/>
    </xf>
    <xf numFmtId="4" fontId="5" fillId="5" borderId="1" xfId="0" applyNumberFormat="1"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164" fontId="5" fillId="5" borderId="1" xfId="6" applyFont="1" applyFill="1" applyBorder="1" applyAlignment="1">
      <alignment vertical="center"/>
    </xf>
    <xf numFmtId="164" fontId="5" fillId="5" borderId="0" xfId="6" applyFont="1" applyFill="1" applyAlignment="1">
      <alignment vertical="center"/>
    </xf>
    <xf numFmtId="49" fontId="5" fillId="5" borderId="3" xfId="0" applyNumberFormat="1" applyFont="1" applyFill="1" applyBorder="1" applyAlignment="1">
      <alignment horizontal="left" vertical="top" wrapText="1"/>
    </xf>
    <xf numFmtId="49" fontId="5" fillId="5" borderId="1" xfId="0" applyNumberFormat="1" applyFont="1" applyFill="1" applyBorder="1" applyAlignment="1">
      <alignment vertical="top" wrapText="1"/>
    </xf>
    <xf numFmtId="0" fontId="5" fillId="5" borderId="1" xfId="1" applyFont="1" applyFill="1" applyBorder="1" applyAlignment="1">
      <alignment vertical="center" wrapText="1"/>
    </xf>
    <xf numFmtId="0" fontId="5" fillId="5" borderId="1" xfId="1" applyFont="1" applyFill="1" applyBorder="1" applyAlignment="1">
      <alignment horizontal="left" vertical="top"/>
    </xf>
    <xf numFmtId="0" fontId="5" fillId="5" borderId="1" xfId="1" applyFont="1" applyFill="1" applyBorder="1" applyAlignment="1">
      <alignment vertical="top" wrapText="1"/>
    </xf>
    <xf numFmtId="4" fontId="5" fillId="5" borderId="1" xfId="1" applyNumberFormat="1" applyFont="1" applyFill="1" applyBorder="1" applyAlignment="1">
      <alignment vertical="center" wrapText="1"/>
    </xf>
    <xf numFmtId="0" fontId="5" fillId="5" borderId="1" xfId="1" applyFont="1" applyFill="1" applyBorder="1" applyAlignment="1">
      <alignment vertical="top"/>
    </xf>
    <xf numFmtId="0" fontId="5" fillId="5" borderId="0" xfId="0" applyFont="1" applyFill="1"/>
    <xf numFmtId="0" fontId="1" fillId="0" borderId="1" xfId="0" applyFont="1" applyBorder="1" applyAlignment="1">
      <alignment vertical="center" wrapText="1"/>
    </xf>
  </cellXfs>
  <cellStyles count="7">
    <cellStyle name="Bad 2" xfId="4" xr:uid="{098562C9-AB97-461F-8910-9BE7899300F7}"/>
    <cellStyle name="Comma" xfId="6" builtinId="3"/>
    <cellStyle name="Neutral 2" xfId="5" xr:uid="{854B0AB0-ED19-4D9E-B562-2C89F74AFE97}"/>
    <cellStyle name="Normal" xfId="0" builtinId="0"/>
    <cellStyle name="Normal 2" xfId="1" xr:uid="{00000000-0005-0000-0000-000005000000}"/>
    <cellStyle name="Normal 2 2" xfId="3" xr:uid="{00000000-0005-0000-0000-000006000000}"/>
    <cellStyle name="Normal 3" xfId="2" xr:uid="{00000000-0005-0000-0000-000007000000}"/>
  </cellStyles>
  <dxfs count="56">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none">
          <fgColor indexed="64"/>
          <bgColor auto="1"/>
        </patternFill>
      </fill>
      <alignmen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b val="0"/>
        <strike val="0"/>
        <outline val="0"/>
        <shadow val="0"/>
        <u val="none"/>
        <vertAlign val="baseline"/>
        <sz val="11"/>
        <name val="Calibri"/>
        <family val="2"/>
        <scheme val="minor"/>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DCCF3F-7928-4C6B-A898-D5DC29077701}" name="Table53" displayName="Table53" ref="E1:AC135" totalsRowCount="1" headerRowDxfId="55" dataDxfId="53" totalsRowDxfId="51" headerRowBorderDxfId="54" tableBorderDxfId="52" totalsRowBorderDxfId="50">
  <autoFilter ref="E1:AC134" xr:uid="{86F9CE5F-0E2E-4C9B-869F-9AB2756DE981}"/>
  <tableColumns count="25">
    <tableColumn id="1" xr3:uid="{FDFAEDB7-FFCD-4269-BAB8-C787021C53ED}" name="Prioritate" dataDxfId="49" totalsRowDxfId="24"/>
    <tableColumn id="2" xr3:uid="{385F1138-2C32-41C0-990D-383DFB15380A}" name="Operatiune" dataDxfId="48" totalsRowDxfId="23"/>
    <tableColumn id="3" xr3:uid="{3B138C9B-5962-4C32-85B5-4FEDE715D703}" name="Obiectivele apelului de finanțare" dataDxfId="47" totalsRowDxfId="22"/>
    <tableColumn id="4" xr3:uid="{AA45A6BB-209A-4D03-8E5C-1BDECA3FB8BA}" name="Principalele activități finanțate" dataDxfId="46" totalsRowDxfId="21"/>
    <tableColumn id="11" xr3:uid="{7032C82B-7814-4B45-9187-A542D28AA12C}" name="Cod apel/Denumire apel" dataDxfId="45" totalsRowDxfId="20"/>
    <tableColumn id="5" xr3:uid="{E1D195B2-3609-4612-A0EC-1037FFC18426}" name="Sursă de finanțare (tip fond)" dataDxfId="44" totalsRowDxfId="19"/>
    <tableColumn id="6" xr3:uid="{58C36B5C-7234-49DE-8FBC-C9C1895FDFE1}" name="Obiectiv de politică vizat" dataDxfId="43" totalsRowDxfId="18"/>
    <tableColumn id="7" xr3:uid="{F94DCEDD-C407-47C1-A826-2B41058A9AE4}" name="Obiectiv specific vizat" dataDxfId="42" totalsRowDxfId="17"/>
    <tableColumn id="8" xr3:uid="{540CBFB1-99BA-4E16-B0EB-D1A637F23381}" name="Zona geografică vizată " dataDxfId="41" totalsRowDxfId="16"/>
    <tableColumn id="25" xr3:uid="{B5A5D6B4-FF5B-4027-9607-9C56A23623C8}" name="Tip apel_x000a_" dataDxfId="40" totalsRowDxfId="15"/>
    <tableColumn id="9" xr3:uid="{81CB46C3-4187-4E37-A587-A3DC9A357A4C}" name="Operatiune de Importanță strategică (OIS)" dataDxfId="39" totalsRowDxfId="14"/>
    <tableColumn id="10" xr3:uid="{FBCA1DDD-1C74-47B1-BEBF-7D54FB088F0A}" name="ALOCARE TOTALA" totalsRowFunction="sum" dataDxfId="38" totalsRowDxfId="13"/>
    <tableColumn id="14" xr3:uid="{A4C8C783-A98E-4E27-9B0C-8BACFA2146D4}" name="Contribuția Uniunii_x000a_TOTAL" totalsRowFunction="sum" dataDxfId="37" totalsRowDxfId="12"/>
    <tableColumn id="26" xr3:uid="{D2FF2FFC-2B19-489F-A093-C8B9BEEA9E73}" name="Tipul de solicitanți eligibili / Beneficiari eligibili " dataDxfId="36" totalsRowDxfId="11"/>
    <tableColumn id="27" xr3:uid="{8F8B962D-9F05-44C4-80F4-3D3822101469}" name="Principalele tipuri de cheltuieli finanțate" dataDxfId="35" totalsRowDxfId="10"/>
    <tableColumn id="12" xr3:uid="{89BEA362-9214-4BDC-A82A-4C931A583853}" name="Consultare publica" dataDxfId="34" totalsRowDxfId="9"/>
    <tableColumn id="28" xr3:uid="{C3B71F6A-3253-42EC-B1AE-BFDE72A9D48B}" name="Stadiu apel " dataDxfId="33" totalsRowDxfId="8"/>
    <tableColumn id="29" xr3:uid="{C6E3B691-7FBE-42BF-8FDE-4AA0C86B49F1}" name="Dată deschidere apel " dataDxfId="32" totalsRowDxfId="7"/>
    <tableColumn id="30" xr3:uid="{38595D8E-F084-4EB3-98FB-5746FCCF384A}" name="Dată închidere apel " dataDxfId="31" totalsRowDxfId="6"/>
    <tableColumn id="31" xr3:uid="{CF9369E0-BF58-4AD4-8CBA-EC629A60902F}" name="Data estimată de începere evaluare tehnică și financiară" dataDxfId="30" totalsRowDxfId="5"/>
    <tableColumn id="32" xr3:uid="{7E2A1D36-C2E0-4B48-91FA-D06341BB9895}" name="Data estimată de finalizare evaluare tehnică și financiară" dataDxfId="29" totalsRowDxfId="4"/>
    <tableColumn id="33" xr3:uid="{5C34562D-3ED7-4B3C-BD87-9187E4568873}" name="Data estimată de începere a perioadei de contractare" dataDxfId="28" totalsRowDxfId="3"/>
    <tableColumn id="34" xr3:uid="{1F0BC36C-4670-45EE-8670-55EF191B641B}" name="Data estimată de finalizare a perioadei de contractare" dataDxfId="27" totalsRowDxfId="2"/>
    <tableColumn id="35" xr3:uid="{E9D8B063-249D-4214-8894-1DB15149145D}" name="Data estimată de începere a perioadei de implementare a proiectelor" dataDxfId="26" totalsRowDxfId="1"/>
    <tableColumn id="36" xr3:uid="{8E7F990E-4539-4CBB-B07B-EF409608D674}" name="Data estimată de finalizare a perioadei de implementare a proiectelor" dataDxfId="25" totalsRowDxfId="0"/>
  </tableColumns>
  <tableStyleInfo name="TableStyleMedium2"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BC34-FE41-4F2D-8E51-F74479EC094C}">
  <sheetPr>
    <pageSetUpPr fitToPage="1"/>
  </sheetPr>
  <dimension ref="A1:AG140"/>
  <sheetViews>
    <sheetView tabSelected="1" zoomScale="60" zoomScaleNormal="60" workbookViewId="0">
      <pane ySplit="3" topLeftCell="A4" activePane="bottomLeft" state="frozen"/>
      <selection activeCell="C1" sqref="C1"/>
      <selection pane="bottomLeft" activeCell="T46" sqref="T46"/>
    </sheetView>
  </sheetViews>
  <sheetFormatPr defaultColWidth="9.109375" defaultRowHeight="14.4" x14ac:dyDescent="0.3"/>
  <cols>
    <col min="1" max="1" width="11" style="4" customWidth="1"/>
    <col min="2" max="2" width="22.44140625" style="4" customWidth="1"/>
    <col min="3" max="3" width="27.44140625" style="4" customWidth="1"/>
    <col min="4" max="4" width="22.88671875" style="4" customWidth="1"/>
    <col min="5" max="5" width="14.6640625" style="4" customWidth="1"/>
    <col min="6" max="6" width="29.88671875" style="7" customWidth="1"/>
    <col min="7" max="7" width="89.33203125" style="7" customWidth="1"/>
    <col min="8" max="8" width="37" style="6" customWidth="1"/>
    <col min="9" max="9" width="31.44140625" style="6" customWidth="1"/>
    <col min="10" max="10" width="25" style="4" customWidth="1"/>
    <col min="11" max="11" width="23.88671875" style="4" customWidth="1"/>
    <col min="12" max="12" width="23.33203125" style="4" customWidth="1"/>
    <col min="13" max="14" width="25" style="7" customWidth="1"/>
    <col min="15" max="15" width="25.6640625" style="7" customWidth="1"/>
    <col min="16" max="16" width="25.33203125" style="4" customWidth="1"/>
    <col min="17" max="17" width="23.88671875" style="4" customWidth="1"/>
    <col min="18" max="18" width="60.88671875" style="4" customWidth="1"/>
    <col min="19" max="19" width="15.5546875" style="4" customWidth="1"/>
    <col min="20" max="20" width="18.44140625" style="4" customWidth="1"/>
    <col min="21" max="21" width="21.44140625" style="4" customWidth="1"/>
    <col min="22" max="22" width="20.6640625" style="4" customWidth="1"/>
    <col min="23" max="27" width="15.88671875" style="4" customWidth="1"/>
    <col min="28" max="29" width="14.33203125" style="4" customWidth="1"/>
    <col min="30" max="16384" width="9.109375" style="4"/>
  </cols>
  <sheetData>
    <row r="1" spans="1:33" s="21" customFormat="1" ht="116.25" customHeight="1" x14ac:dyDescent="0.3">
      <c r="A1" s="22" t="s">
        <v>167</v>
      </c>
      <c r="B1" s="22" t="s">
        <v>168</v>
      </c>
      <c r="C1" s="22" t="s">
        <v>169</v>
      </c>
      <c r="D1" s="22" t="s">
        <v>170</v>
      </c>
      <c r="E1" s="18" t="s">
        <v>11</v>
      </c>
      <c r="F1" s="19" t="s">
        <v>49</v>
      </c>
      <c r="G1" s="19" t="s">
        <v>174</v>
      </c>
      <c r="H1" s="19" t="s">
        <v>175</v>
      </c>
      <c r="I1" s="20" t="s">
        <v>316</v>
      </c>
      <c r="J1" s="19" t="s">
        <v>178</v>
      </c>
      <c r="K1" s="19" t="s">
        <v>176</v>
      </c>
      <c r="L1" s="19" t="s">
        <v>177</v>
      </c>
      <c r="M1" s="17" t="s">
        <v>179</v>
      </c>
      <c r="N1" s="19" t="s">
        <v>213</v>
      </c>
      <c r="O1" s="20" t="s">
        <v>180</v>
      </c>
      <c r="P1" s="19" t="s">
        <v>62</v>
      </c>
      <c r="Q1" s="20" t="s">
        <v>63</v>
      </c>
      <c r="R1" s="19" t="s">
        <v>181</v>
      </c>
      <c r="S1" s="19" t="s">
        <v>182</v>
      </c>
      <c r="T1" s="19" t="s">
        <v>328</v>
      </c>
      <c r="U1" s="19" t="s">
        <v>183</v>
      </c>
      <c r="V1" s="19" t="s">
        <v>184</v>
      </c>
      <c r="W1" s="19" t="s">
        <v>185</v>
      </c>
      <c r="X1" s="19" t="s">
        <v>186</v>
      </c>
      <c r="Y1" s="19" t="s">
        <v>187</v>
      </c>
      <c r="Z1" s="19" t="s">
        <v>188</v>
      </c>
      <c r="AA1" s="19" t="s">
        <v>189</v>
      </c>
      <c r="AB1" s="19" t="s">
        <v>190</v>
      </c>
      <c r="AC1" s="19" t="s">
        <v>191</v>
      </c>
    </row>
    <row r="2" spans="1:33" s="21" customFormat="1" ht="77.25" customHeight="1" x14ac:dyDescent="0.3">
      <c r="A2" s="22"/>
      <c r="B2" s="22"/>
      <c r="C2" s="22"/>
      <c r="D2" s="22"/>
      <c r="E2" s="24"/>
      <c r="F2" s="25"/>
      <c r="G2" s="25"/>
      <c r="H2" s="26"/>
      <c r="I2" s="27"/>
      <c r="J2" s="25"/>
      <c r="K2" s="25"/>
      <c r="L2" s="25"/>
      <c r="M2" s="28"/>
      <c r="N2" s="25"/>
      <c r="O2" s="25"/>
      <c r="P2" s="29"/>
      <c r="Q2" s="29"/>
      <c r="R2" s="25"/>
      <c r="S2" s="25"/>
      <c r="T2" s="25"/>
      <c r="U2" s="25"/>
      <c r="V2" s="25"/>
      <c r="W2" s="25"/>
      <c r="X2" s="30"/>
      <c r="Y2" s="30"/>
      <c r="Z2" s="30"/>
      <c r="AA2" s="30"/>
      <c r="AB2" s="25"/>
      <c r="AC2" s="25"/>
    </row>
    <row r="3" spans="1:33" s="31" customFormat="1" ht="75.75" customHeight="1" x14ac:dyDescent="0.3">
      <c r="A3" s="33">
        <v>1</v>
      </c>
      <c r="B3" s="33" t="s">
        <v>172</v>
      </c>
      <c r="C3" s="33" t="s">
        <v>171</v>
      </c>
      <c r="D3" s="33" t="s">
        <v>173</v>
      </c>
      <c r="E3" s="34">
        <v>1</v>
      </c>
      <c r="F3" s="33" t="s">
        <v>144</v>
      </c>
      <c r="G3" s="33" t="s">
        <v>66</v>
      </c>
      <c r="H3" s="35" t="s">
        <v>67</v>
      </c>
      <c r="I3" s="35"/>
      <c r="J3" s="33" t="s">
        <v>7</v>
      </c>
      <c r="K3" s="33" t="s">
        <v>6</v>
      </c>
      <c r="L3" s="33" t="s">
        <v>15</v>
      </c>
      <c r="M3" s="36" t="s">
        <v>24</v>
      </c>
      <c r="N3" s="36" t="s">
        <v>309</v>
      </c>
      <c r="O3" s="36" t="s">
        <v>88</v>
      </c>
      <c r="P3" s="37">
        <v>6852012</v>
      </c>
      <c r="Q3" s="37">
        <v>5824210</v>
      </c>
      <c r="R3" s="33" t="s">
        <v>259</v>
      </c>
      <c r="S3" s="33" t="s">
        <v>193</v>
      </c>
      <c r="T3" s="33"/>
      <c r="U3" s="33" t="s">
        <v>192</v>
      </c>
      <c r="V3" s="33" t="s">
        <v>232</v>
      </c>
      <c r="W3" s="33" t="s">
        <v>232</v>
      </c>
      <c r="X3" s="33" t="s">
        <v>226</v>
      </c>
      <c r="Y3" s="33" t="s">
        <v>227</v>
      </c>
      <c r="Z3" s="33" t="s">
        <v>227</v>
      </c>
      <c r="AA3" s="33" t="s">
        <v>227</v>
      </c>
      <c r="AB3" s="33" t="s">
        <v>403</v>
      </c>
      <c r="AC3" s="33" t="s">
        <v>404</v>
      </c>
    </row>
    <row r="4" spans="1:33" s="13" customFormat="1" ht="197.25" customHeight="1" x14ac:dyDescent="0.3">
      <c r="A4" s="33">
        <v>2</v>
      </c>
      <c r="B4" s="33" t="s">
        <v>172</v>
      </c>
      <c r="C4" s="33" t="s">
        <v>171</v>
      </c>
      <c r="D4" s="33" t="s">
        <v>173</v>
      </c>
      <c r="E4" s="34">
        <v>1</v>
      </c>
      <c r="F4" s="33" t="s">
        <v>31</v>
      </c>
      <c r="G4" s="33" t="s">
        <v>38</v>
      </c>
      <c r="H4" s="33" t="s">
        <v>304</v>
      </c>
      <c r="I4" s="33"/>
      <c r="J4" s="33" t="s">
        <v>5</v>
      </c>
      <c r="K4" s="33" t="s">
        <v>6</v>
      </c>
      <c r="L4" s="33" t="s">
        <v>9</v>
      </c>
      <c r="M4" s="33" t="s">
        <v>16</v>
      </c>
      <c r="N4" s="33" t="s">
        <v>197</v>
      </c>
      <c r="O4" s="33" t="s">
        <v>88</v>
      </c>
      <c r="P4" s="37">
        <v>15878718.24</v>
      </c>
      <c r="Q4" s="37">
        <v>12827188.23</v>
      </c>
      <c r="R4" s="38" t="s">
        <v>268</v>
      </c>
      <c r="S4" s="33" t="s">
        <v>193</v>
      </c>
      <c r="T4" s="33"/>
      <c r="U4" s="33" t="s">
        <v>192</v>
      </c>
      <c r="V4" s="33" t="s">
        <v>398</v>
      </c>
      <c r="W4" s="33" t="s">
        <v>232</v>
      </c>
      <c r="X4" s="33" t="s">
        <v>226</v>
      </c>
      <c r="Y4" s="33" t="s">
        <v>227</v>
      </c>
      <c r="Z4" s="33" t="s">
        <v>227</v>
      </c>
      <c r="AA4" s="33" t="s">
        <v>227</v>
      </c>
      <c r="AB4" s="33" t="s">
        <v>403</v>
      </c>
      <c r="AC4" s="33" t="s">
        <v>404</v>
      </c>
    </row>
    <row r="5" spans="1:33" s="13" customFormat="1" ht="120" customHeight="1" x14ac:dyDescent="0.3">
      <c r="A5" s="33">
        <v>3</v>
      </c>
      <c r="B5" s="33" t="s">
        <v>172</v>
      </c>
      <c r="C5" s="33" t="s">
        <v>171</v>
      </c>
      <c r="D5" s="33" t="s">
        <v>173</v>
      </c>
      <c r="E5" s="34">
        <v>1</v>
      </c>
      <c r="F5" s="33" t="s">
        <v>31</v>
      </c>
      <c r="G5" s="33" t="s">
        <v>38</v>
      </c>
      <c r="H5" s="33" t="s">
        <v>39</v>
      </c>
      <c r="I5" s="33"/>
      <c r="J5" s="33" t="s">
        <v>5</v>
      </c>
      <c r="K5" s="33" t="s">
        <v>6</v>
      </c>
      <c r="L5" s="33" t="s">
        <v>9</v>
      </c>
      <c r="M5" s="36" t="s">
        <v>24</v>
      </c>
      <c r="N5" s="33" t="s">
        <v>197</v>
      </c>
      <c r="O5" s="36" t="s">
        <v>88</v>
      </c>
      <c r="P5" s="37">
        <v>7520318.823529412</v>
      </c>
      <c r="Q5" s="37">
        <v>6392271</v>
      </c>
      <c r="R5" s="33" t="s">
        <v>269</v>
      </c>
      <c r="S5" s="33" t="s">
        <v>193</v>
      </c>
      <c r="T5" s="33"/>
      <c r="U5" s="33" t="s">
        <v>192</v>
      </c>
      <c r="V5" s="38" t="s">
        <v>227</v>
      </c>
      <c r="W5" s="38" t="s">
        <v>227</v>
      </c>
      <c r="X5" s="38" t="s">
        <v>227</v>
      </c>
      <c r="Y5" s="38" t="s">
        <v>252</v>
      </c>
      <c r="Z5" s="38" t="s">
        <v>252</v>
      </c>
      <c r="AA5" s="38" t="s">
        <v>252</v>
      </c>
      <c r="AB5" s="38" t="s">
        <v>252</v>
      </c>
      <c r="AC5" s="38" t="s">
        <v>212</v>
      </c>
    </row>
    <row r="6" spans="1:33" s="13" customFormat="1" ht="120" customHeight="1" x14ac:dyDescent="0.3">
      <c r="A6" s="33">
        <v>4</v>
      </c>
      <c r="B6" s="33" t="s">
        <v>172</v>
      </c>
      <c r="C6" s="33" t="s">
        <v>171</v>
      </c>
      <c r="D6" s="33" t="s">
        <v>173</v>
      </c>
      <c r="E6" s="34">
        <v>1</v>
      </c>
      <c r="F6" s="33" t="s">
        <v>31</v>
      </c>
      <c r="G6" s="33" t="s">
        <v>38</v>
      </c>
      <c r="H6" s="33" t="s">
        <v>39</v>
      </c>
      <c r="I6" s="33"/>
      <c r="J6" s="33" t="s">
        <v>5</v>
      </c>
      <c r="K6" s="33" t="s">
        <v>6</v>
      </c>
      <c r="L6" s="33"/>
      <c r="M6" s="36" t="s">
        <v>25</v>
      </c>
      <c r="N6" s="33" t="s">
        <v>197</v>
      </c>
      <c r="O6" s="36" t="s">
        <v>88</v>
      </c>
      <c r="P6" s="37">
        <v>836990</v>
      </c>
      <c r="Q6" s="37">
        <v>334796</v>
      </c>
      <c r="R6" s="33" t="s">
        <v>269</v>
      </c>
      <c r="S6" s="33" t="s">
        <v>193</v>
      </c>
      <c r="T6" s="33"/>
      <c r="U6" s="33" t="s">
        <v>192</v>
      </c>
      <c r="V6" s="33" t="s">
        <v>227</v>
      </c>
      <c r="W6" s="33" t="s">
        <v>227</v>
      </c>
      <c r="X6" s="38" t="s">
        <v>227</v>
      </c>
      <c r="Y6" s="38" t="s">
        <v>252</v>
      </c>
      <c r="Z6" s="38" t="s">
        <v>252</v>
      </c>
      <c r="AA6" s="38" t="s">
        <v>252</v>
      </c>
      <c r="AB6" s="33" t="s">
        <v>252</v>
      </c>
      <c r="AC6" s="33" t="s">
        <v>210</v>
      </c>
    </row>
    <row r="7" spans="1:33" s="31" customFormat="1" ht="72" x14ac:dyDescent="0.3">
      <c r="A7" s="33">
        <v>5</v>
      </c>
      <c r="B7" s="33" t="s">
        <v>172</v>
      </c>
      <c r="C7" s="33" t="s">
        <v>171</v>
      </c>
      <c r="D7" s="33" t="s">
        <v>173</v>
      </c>
      <c r="E7" s="34">
        <v>1</v>
      </c>
      <c r="F7" s="33" t="s">
        <v>32</v>
      </c>
      <c r="G7" s="33" t="s">
        <v>69</v>
      </c>
      <c r="H7" s="35" t="s">
        <v>79</v>
      </c>
      <c r="I7" s="35"/>
      <c r="J7" s="33" t="s">
        <v>7</v>
      </c>
      <c r="K7" s="33" t="s">
        <v>6</v>
      </c>
      <c r="L7" s="33" t="s">
        <v>15</v>
      </c>
      <c r="M7" s="36" t="s">
        <v>24</v>
      </c>
      <c r="N7" s="36" t="s">
        <v>309</v>
      </c>
      <c r="O7" s="36" t="s">
        <v>88</v>
      </c>
      <c r="P7" s="37">
        <v>4265709.4117647056</v>
      </c>
      <c r="Q7" s="37">
        <v>3625853</v>
      </c>
      <c r="R7" s="33" t="s">
        <v>260</v>
      </c>
      <c r="S7" s="33" t="s">
        <v>193</v>
      </c>
      <c r="T7" s="33"/>
      <c r="U7" s="33" t="s">
        <v>192</v>
      </c>
      <c r="V7" s="33" t="s">
        <v>398</v>
      </c>
      <c r="W7" s="33" t="s">
        <v>232</v>
      </c>
      <c r="X7" s="33" t="s">
        <v>226</v>
      </c>
      <c r="Y7" s="33" t="s">
        <v>227</v>
      </c>
      <c r="Z7" s="33" t="s">
        <v>227</v>
      </c>
      <c r="AA7" s="33" t="s">
        <v>227</v>
      </c>
      <c r="AB7" s="33" t="s">
        <v>403</v>
      </c>
      <c r="AC7" s="33" t="s">
        <v>405</v>
      </c>
    </row>
    <row r="8" spans="1:33" s="31" customFormat="1" ht="72" x14ac:dyDescent="0.3">
      <c r="A8" s="33">
        <v>6</v>
      </c>
      <c r="B8" s="33" t="s">
        <v>172</v>
      </c>
      <c r="C8" s="33" t="s">
        <v>171</v>
      </c>
      <c r="D8" s="33" t="s">
        <v>173</v>
      </c>
      <c r="E8" s="34">
        <v>1</v>
      </c>
      <c r="F8" s="33" t="s">
        <v>32</v>
      </c>
      <c r="G8" s="33" t="s">
        <v>70</v>
      </c>
      <c r="H8" s="35" t="s">
        <v>79</v>
      </c>
      <c r="I8" s="35"/>
      <c r="J8" s="33" t="s">
        <v>7</v>
      </c>
      <c r="K8" s="33" t="s">
        <v>6</v>
      </c>
      <c r="L8" s="33" t="s">
        <v>15</v>
      </c>
      <c r="M8" s="36" t="s">
        <v>25</v>
      </c>
      <c r="N8" s="36" t="s">
        <v>309</v>
      </c>
      <c r="O8" s="36" t="s">
        <v>88</v>
      </c>
      <c r="P8" s="37">
        <v>100440</v>
      </c>
      <c r="Q8" s="37">
        <v>40176</v>
      </c>
      <c r="R8" s="33" t="s">
        <v>260</v>
      </c>
      <c r="S8" s="33" t="s">
        <v>193</v>
      </c>
      <c r="T8" s="33"/>
      <c r="U8" s="33" t="s">
        <v>192</v>
      </c>
      <c r="V8" s="33" t="s">
        <v>398</v>
      </c>
      <c r="W8" s="33" t="s">
        <v>232</v>
      </c>
      <c r="X8" s="33" t="s">
        <v>226</v>
      </c>
      <c r="Y8" s="33" t="s">
        <v>227</v>
      </c>
      <c r="Z8" s="33" t="s">
        <v>227</v>
      </c>
      <c r="AA8" s="33" t="s">
        <v>227</v>
      </c>
      <c r="AB8" s="33" t="s">
        <v>403</v>
      </c>
      <c r="AC8" s="33" t="s">
        <v>405</v>
      </c>
    </row>
    <row r="9" spans="1:33" s="32" customFormat="1" ht="192.75" customHeight="1" x14ac:dyDescent="0.3">
      <c r="A9" s="33">
        <v>7</v>
      </c>
      <c r="B9" s="33" t="s">
        <v>172</v>
      </c>
      <c r="C9" s="33" t="s">
        <v>171</v>
      </c>
      <c r="D9" s="33" t="s">
        <v>173</v>
      </c>
      <c r="E9" s="34">
        <v>1</v>
      </c>
      <c r="F9" s="33" t="s">
        <v>32</v>
      </c>
      <c r="G9" s="33" t="s">
        <v>36</v>
      </c>
      <c r="H9" s="33" t="s">
        <v>37</v>
      </c>
      <c r="I9" s="33"/>
      <c r="J9" s="33" t="s">
        <v>5</v>
      </c>
      <c r="K9" s="33" t="s">
        <v>6</v>
      </c>
      <c r="L9" s="33" t="s">
        <v>9</v>
      </c>
      <c r="M9" s="33" t="s">
        <v>16</v>
      </c>
      <c r="N9" s="33" t="s">
        <v>194</v>
      </c>
      <c r="O9" s="33" t="s">
        <v>88</v>
      </c>
      <c r="P9" s="37">
        <v>1671444.1176695446</v>
      </c>
      <c r="Q9" s="37">
        <v>1350230.182</v>
      </c>
      <c r="R9" s="33" t="s">
        <v>270</v>
      </c>
      <c r="S9" s="33" t="s">
        <v>193</v>
      </c>
      <c r="T9" s="33"/>
      <c r="U9" s="33" t="s">
        <v>192</v>
      </c>
      <c r="V9" s="38" t="s">
        <v>232</v>
      </c>
      <c r="W9" s="38" t="s">
        <v>226</v>
      </c>
      <c r="X9" s="38" t="s">
        <v>226</v>
      </c>
      <c r="Y9" s="38" t="s">
        <v>226</v>
      </c>
      <c r="Z9" s="38" t="s">
        <v>226</v>
      </c>
      <c r="AA9" s="38" t="s">
        <v>227</v>
      </c>
      <c r="AB9" s="38" t="s">
        <v>227</v>
      </c>
      <c r="AC9" s="38" t="s">
        <v>210</v>
      </c>
    </row>
    <row r="10" spans="1:33" s="13" customFormat="1" ht="144" x14ac:dyDescent="0.3">
      <c r="A10" s="33">
        <v>8</v>
      </c>
      <c r="B10" s="33" t="s">
        <v>172</v>
      </c>
      <c r="C10" s="33" t="s">
        <v>171</v>
      </c>
      <c r="D10" s="33" t="s">
        <v>173</v>
      </c>
      <c r="E10" s="34">
        <v>1</v>
      </c>
      <c r="F10" s="33" t="s">
        <v>33</v>
      </c>
      <c r="G10" s="33" t="s">
        <v>44</v>
      </c>
      <c r="H10" s="39" t="s">
        <v>305</v>
      </c>
      <c r="I10" s="39"/>
      <c r="J10" s="33" t="s">
        <v>5</v>
      </c>
      <c r="K10" s="33" t="s">
        <v>6</v>
      </c>
      <c r="L10" s="33" t="s">
        <v>9</v>
      </c>
      <c r="M10" s="33" t="s">
        <v>16</v>
      </c>
      <c r="N10" s="33" t="s">
        <v>197</v>
      </c>
      <c r="O10" s="33" t="s">
        <v>88</v>
      </c>
      <c r="P10" s="37">
        <v>4178610.88</v>
      </c>
      <c r="Q10" s="37">
        <v>3375575.96</v>
      </c>
      <c r="R10" s="33" t="s">
        <v>271</v>
      </c>
      <c r="S10" s="33" t="s">
        <v>193</v>
      </c>
      <c r="T10" s="33"/>
      <c r="U10" s="33" t="s">
        <v>192</v>
      </c>
      <c r="V10" s="33" t="s">
        <v>398</v>
      </c>
      <c r="W10" s="33" t="s">
        <v>232</v>
      </c>
      <c r="X10" s="33" t="s">
        <v>226</v>
      </c>
      <c r="Y10" s="33" t="s">
        <v>227</v>
      </c>
      <c r="Z10" s="33" t="s">
        <v>227</v>
      </c>
      <c r="AA10" s="33" t="s">
        <v>227</v>
      </c>
      <c r="AB10" s="33" t="s">
        <v>403</v>
      </c>
      <c r="AC10" s="33" t="s">
        <v>405</v>
      </c>
      <c r="AG10" s="13" t="s">
        <v>385</v>
      </c>
    </row>
    <row r="11" spans="1:33" s="32" customFormat="1" ht="147" customHeight="1" x14ac:dyDescent="0.3">
      <c r="A11" s="33">
        <v>9</v>
      </c>
      <c r="B11" s="33" t="s">
        <v>172</v>
      </c>
      <c r="C11" s="33" t="s">
        <v>171</v>
      </c>
      <c r="D11" s="33" t="s">
        <v>173</v>
      </c>
      <c r="E11" s="34">
        <v>1</v>
      </c>
      <c r="F11" s="33" t="s">
        <v>33</v>
      </c>
      <c r="G11" s="33" t="s">
        <v>44</v>
      </c>
      <c r="H11" s="39" t="s">
        <v>45</v>
      </c>
      <c r="I11" s="39"/>
      <c r="J11" s="33" t="s">
        <v>5</v>
      </c>
      <c r="K11" s="33" t="s">
        <v>6</v>
      </c>
      <c r="L11" s="33" t="s">
        <v>9</v>
      </c>
      <c r="M11" s="36" t="s">
        <v>24</v>
      </c>
      <c r="N11" s="33" t="s">
        <v>197</v>
      </c>
      <c r="O11" s="36" t="s">
        <v>88</v>
      </c>
      <c r="P11" s="37">
        <v>8576202.6640117541</v>
      </c>
      <c r="Q11" s="37">
        <v>7289772.2644100208</v>
      </c>
      <c r="R11" s="38" t="s">
        <v>272</v>
      </c>
      <c r="S11" s="33" t="s">
        <v>193</v>
      </c>
      <c r="T11" s="33"/>
      <c r="U11" s="33" t="s">
        <v>192</v>
      </c>
      <c r="V11" s="33" t="s">
        <v>232</v>
      </c>
      <c r="W11" s="33" t="s">
        <v>232</v>
      </c>
      <c r="X11" s="33" t="s">
        <v>226</v>
      </c>
      <c r="Y11" s="33" t="s">
        <v>227</v>
      </c>
      <c r="Z11" s="33" t="s">
        <v>227</v>
      </c>
      <c r="AA11" s="33" t="s">
        <v>227</v>
      </c>
      <c r="AB11" s="33" t="s">
        <v>403</v>
      </c>
      <c r="AC11" s="33" t="s">
        <v>405</v>
      </c>
    </row>
    <row r="12" spans="1:33" s="32" customFormat="1" ht="159.6" customHeight="1" x14ac:dyDescent="0.3">
      <c r="A12" s="33">
        <v>10</v>
      </c>
      <c r="B12" s="33" t="s">
        <v>172</v>
      </c>
      <c r="C12" s="33" t="s">
        <v>171</v>
      </c>
      <c r="D12" s="33" t="s">
        <v>173</v>
      </c>
      <c r="E12" s="34">
        <v>1</v>
      </c>
      <c r="F12" s="33" t="s">
        <v>33</v>
      </c>
      <c r="G12" s="33" t="s">
        <v>44</v>
      </c>
      <c r="H12" s="39" t="s">
        <v>45</v>
      </c>
      <c r="I12" s="39"/>
      <c r="J12" s="33" t="s">
        <v>5</v>
      </c>
      <c r="K12" s="33" t="s">
        <v>6</v>
      </c>
      <c r="L12" s="33" t="s">
        <v>9</v>
      </c>
      <c r="M12" s="36" t="s">
        <v>25</v>
      </c>
      <c r="N12" s="33" t="s">
        <v>197</v>
      </c>
      <c r="O12" s="36" t="s">
        <v>88</v>
      </c>
      <c r="P12" s="37">
        <v>1673982.5</v>
      </c>
      <c r="Q12" s="37">
        <v>669593</v>
      </c>
      <c r="R12" s="38" t="s">
        <v>272</v>
      </c>
      <c r="S12" s="33" t="s">
        <v>193</v>
      </c>
      <c r="T12" s="33"/>
      <c r="U12" s="33" t="s">
        <v>192</v>
      </c>
      <c r="V12" s="33" t="s">
        <v>232</v>
      </c>
      <c r="W12" s="33" t="s">
        <v>232</v>
      </c>
      <c r="X12" s="33" t="s">
        <v>226</v>
      </c>
      <c r="Y12" s="33" t="s">
        <v>227</v>
      </c>
      <c r="Z12" s="33" t="s">
        <v>227</v>
      </c>
      <c r="AA12" s="33" t="s">
        <v>227</v>
      </c>
      <c r="AB12" s="33" t="s">
        <v>403</v>
      </c>
      <c r="AC12" s="33" t="s">
        <v>405</v>
      </c>
    </row>
    <row r="13" spans="1:33" s="31" customFormat="1" ht="158.4" x14ac:dyDescent="0.3">
      <c r="A13" s="33">
        <v>11</v>
      </c>
      <c r="B13" s="33" t="s">
        <v>172</v>
      </c>
      <c r="C13" s="33" t="s">
        <v>171</v>
      </c>
      <c r="D13" s="33" t="s">
        <v>173</v>
      </c>
      <c r="E13" s="34">
        <v>1</v>
      </c>
      <c r="F13" s="33" t="s">
        <v>75</v>
      </c>
      <c r="G13" s="33" t="s">
        <v>380</v>
      </c>
      <c r="H13" s="35" t="s">
        <v>80</v>
      </c>
      <c r="I13" s="35"/>
      <c r="J13" s="33" t="s">
        <v>7</v>
      </c>
      <c r="K13" s="33" t="s">
        <v>6</v>
      </c>
      <c r="L13" s="33" t="s">
        <v>15</v>
      </c>
      <c r="M13" s="36" t="s">
        <v>24</v>
      </c>
      <c r="N13" s="36" t="s">
        <v>309</v>
      </c>
      <c r="O13" s="36" t="s">
        <v>88</v>
      </c>
      <c r="P13" s="37">
        <v>2332809.411764706</v>
      </c>
      <c r="Q13" s="37">
        <v>1982888</v>
      </c>
      <c r="R13" s="40" t="s">
        <v>261</v>
      </c>
      <c r="S13" s="33" t="s">
        <v>193</v>
      </c>
      <c r="T13" s="33"/>
      <c r="U13" s="33" t="s">
        <v>192</v>
      </c>
      <c r="V13" s="33" t="s">
        <v>398</v>
      </c>
      <c r="W13" s="33" t="s">
        <v>232</v>
      </c>
      <c r="X13" s="33" t="s">
        <v>226</v>
      </c>
      <c r="Y13" s="33" t="s">
        <v>227</v>
      </c>
      <c r="Z13" s="33" t="s">
        <v>227</v>
      </c>
      <c r="AA13" s="33" t="s">
        <v>227</v>
      </c>
      <c r="AB13" s="33" t="s">
        <v>403</v>
      </c>
      <c r="AC13" s="33" t="s">
        <v>405</v>
      </c>
    </row>
    <row r="14" spans="1:33" s="31" customFormat="1" ht="158.4" x14ac:dyDescent="0.3">
      <c r="A14" s="33">
        <v>12</v>
      </c>
      <c r="B14" s="33" t="s">
        <v>172</v>
      </c>
      <c r="C14" s="33" t="s">
        <v>171</v>
      </c>
      <c r="D14" s="33" t="s">
        <v>173</v>
      </c>
      <c r="E14" s="34">
        <v>1</v>
      </c>
      <c r="F14" s="33" t="s">
        <v>75</v>
      </c>
      <c r="G14" s="33" t="s">
        <v>381</v>
      </c>
      <c r="H14" s="35" t="s">
        <v>22</v>
      </c>
      <c r="I14" s="35"/>
      <c r="J14" s="33" t="s">
        <v>7</v>
      </c>
      <c r="K14" s="33" t="s">
        <v>6</v>
      </c>
      <c r="L14" s="33" t="s">
        <v>15</v>
      </c>
      <c r="M14" s="36" t="s">
        <v>24</v>
      </c>
      <c r="N14" s="36" t="s">
        <v>309</v>
      </c>
      <c r="O14" s="36" t="s">
        <v>88</v>
      </c>
      <c r="P14" s="37">
        <v>12441652.9411765</v>
      </c>
      <c r="Q14" s="37">
        <v>10575405</v>
      </c>
      <c r="R14" s="40" t="s">
        <v>261</v>
      </c>
      <c r="S14" s="33" t="s">
        <v>193</v>
      </c>
      <c r="T14" s="33"/>
      <c r="U14" s="33" t="s">
        <v>192</v>
      </c>
      <c r="V14" s="33" t="s">
        <v>398</v>
      </c>
      <c r="W14" s="33" t="s">
        <v>232</v>
      </c>
      <c r="X14" s="33" t="s">
        <v>226</v>
      </c>
      <c r="Y14" s="33" t="s">
        <v>227</v>
      </c>
      <c r="Z14" s="33" t="s">
        <v>227</v>
      </c>
      <c r="AA14" s="33" t="s">
        <v>227</v>
      </c>
      <c r="AB14" s="33" t="s">
        <v>403</v>
      </c>
      <c r="AC14" s="33" t="s">
        <v>405</v>
      </c>
    </row>
    <row r="15" spans="1:33" s="1" customFormat="1" ht="158.4" x14ac:dyDescent="0.3">
      <c r="A15" s="33">
        <v>13</v>
      </c>
      <c r="B15" s="33" t="s">
        <v>172</v>
      </c>
      <c r="C15" s="33" t="s">
        <v>171</v>
      </c>
      <c r="D15" s="33" t="s">
        <v>173</v>
      </c>
      <c r="E15" s="34">
        <v>1</v>
      </c>
      <c r="F15" s="33" t="s">
        <v>75</v>
      </c>
      <c r="G15" s="33" t="s">
        <v>146</v>
      </c>
      <c r="H15" s="35" t="s">
        <v>12</v>
      </c>
      <c r="I15" s="35"/>
      <c r="J15" s="33" t="s">
        <v>7</v>
      </c>
      <c r="K15" s="33" t="s">
        <v>6</v>
      </c>
      <c r="L15" s="33" t="s">
        <v>15</v>
      </c>
      <c r="M15" s="36" t="s">
        <v>24</v>
      </c>
      <c r="N15" s="36" t="s">
        <v>309</v>
      </c>
      <c r="O15" s="36" t="s">
        <v>88</v>
      </c>
      <c r="P15" s="37">
        <v>4998878.823529412</v>
      </c>
      <c r="Q15" s="37">
        <v>4249047</v>
      </c>
      <c r="R15" s="40" t="s">
        <v>261</v>
      </c>
      <c r="S15" s="33" t="s">
        <v>193</v>
      </c>
      <c r="T15" s="33"/>
      <c r="U15" s="33" t="s">
        <v>192</v>
      </c>
      <c r="V15" s="33" t="s">
        <v>398</v>
      </c>
      <c r="W15" s="33" t="s">
        <v>232</v>
      </c>
      <c r="X15" s="33" t="s">
        <v>226</v>
      </c>
      <c r="Y15" s="33" t="s">
        <v>227</v>
      </c>
      <c r="Z15" s="33" t="s">
        <v>227</v>
      </c>
      <c r="AA15" s="33" t="s">
        <v>227</v>
      </c>
      <c r="AB15" s="33" t="s">
        <v>403</v>
      </c>
      <c r="AC15" s="33" t="s">
        <v>405</v>
      </c>
    </row>
    <row r="16" spans="1:33" s="13" customFormat="1" ht="144" x14ac:dyDescent="0.3">
      <c r="A16" s="33">
        <v>14</v>
      </c>
      <c r="B16" s="33" t="s">
        <v>172</v>
      </c>
      <c r="C16" s="33" t="s">
        <v>171</v>
      </c>
      <c r="D16" s="33" t="s">
        <v>173</v>
      </c>
      <c r="E16" s="34">
        <v>1</v>
      </c>
      <c r="F16" s="33" t="s">
        <v>35</v>
      </c>
      <c r="G16" s="33" t="s">
        <v>46</v>
      </c>
      <c r="H16" s="33" t="s">
        <v>306</v>
      </c>
      <c r="I16" s="33"/>
      <c r="J16" s="33" t="s">
        <v>5</v>
      </c>
      <c r="K16" s="33" t="s">
        <v>6</v>
      </c>
      <c r="L16" s="33" t="s">
        <v>9</v>
      </c>
      <c r="M16" s="33" t="s">
        <v>16</v>
      </c>
      <c r="N16" s="33" t="s">
        <v>197</v>
      </c>
      <c r="O16" s="33" t="s">
        <v>88</v>
      </c>
      <c r="P16" s="37">
        <v>10028662.060000001</v>
      </c>
      <c r="Q16" s="37">
        <v>8101381.0899999999</v>
      </c>
      <c r="R16" s="33" t="s">
        <v>273</v>
      </c>
      <c r="S16" s="33" t="s">
        <v>193</v>
      </c>
      <c r="T16" s="33"/>
      <c r="U16" s="33" t="s">
        <v>192</v>
      </c>
      <c r="V16" s="41" t="s">
        <v>398</v>
      </c>
      <c r="W16" s="41" t="s">
        <v>232</v>
      </c>
      <c r="X16" s="41" t="s">
        <v>226</v>
      </c>
      <c r="Y16" s="41" t="s">
        <v>227</v>
      </c>
      <c r="Z16" s="41" t="s">
        <v>227</v>
      </c>
      <c r="AA16" s="41" t="s">
        <v>227</v>
      </c>
      <c r="AB16" s="41" t="s">
        <v>403</v>
      </c>
      <c r="AC16" s="41" t="s">
        <v>405</v>
      </c>
    </row>
    <row r="17" spans="1:29" s="1" customFormat="1" ht="150.75" customHeight="1" x14ac:dyDescent="0.3">
      <c r="A17" s="33">
        <v>15</v>
      </c>
      <c r="B17" s="33" t="s">
        <v>172</v>
      </c>
      <c r="C17" s="33" t="s">
        <v>171</v>
      </c>
      <c r="D17" s="33" t="s">
        <v>173</v>
      </c>
      <c r="E17" s="34">
        <v>1</v>
      </c>
      <c r="F17" s="33" t="s">
        <v>76</v>
      </c>
      <c r="G17" s="33" t="s">
        <v>310</v>
      </c>
      <c r="H17" s="35" t="s">
        <v>77</v>
      </c>
      <c r="I17" s="42" t="s">
        <v>318</v>
      </c>
      <c r="J17" s="33" t="s">
        <v>7</v>
      </c>
      <c r="K17" s="33" t="s">
        <v>6</v>
      </c>
      <c r="L17" s="33" t="s">
        <v>15</v>
      </c>
      <c r="M17" s="36" t="s">
        <v>24</v>
      </c>
      <c r="N17" s="36" t="s">
        <v>197</v>
      </c>
      <c r="O17" s="36" t="s">
        <v>83</v>
      </c>
      <c r="P17" s="37">
        <v>120000000</v>
      </c>
      <c r="Q17" s="37">
        <v>102000000</v>
      </c>
      <c r="R17" s="40" t="s">
        <v>262</v>
      </c>
      <c r="S17" s="33" t="s">
        <v>193</v>
      </c>
      <c r="T17" s="33" t="s">
        <v>337</v>
      </c>
      <c r="U17" s="33" t="s">
        <v>315</v>
      </c>
      <c r="V17" s="43">
        <v>45287</v>
      </c>
      <c r="W17" s="43">
        <v>45442</v>
      </c>
      <c r="X17" s="41">
        <f>Table53[[#This Row],[Dată închidere apel ]]+0</f>
        <v>45442</v>
      </c>
      <c r="Y17" s="41">
        <f>Table53[[#This Row],[Data estimată de începere evaluare tehnică și financiară]]+120</f>
        <v>45562</v>
      </c>
      <c r="Z17" s="41">
        <f>Table53[[#This Row],[Data estimată de finalizare evaluare tehnică și financiară]]+0</f>
        <v>45562</v>
      </c>
      <c r="AA17" s="41">
        <f>Table53[[#This Row],[Data estimată de începere a perioadei de contractare]]+30</f>
        <v>45592</v>
      </c>
      <c r="AB17" s="41">
        <f>Table53[[#This Row],[Data estimată de finalizare a perioadei de contractare]]+1</f>
        <v>45593</v>
      </c>
      <c r="AC17" s="43">
        <v>47118</v>
      </c>
    </row>
    <row r="18" spans="1:29" s="1" customFormat="1" ht="115.5" customHeight="1" x14ac:dyDescent="0.3">
      <c r="A18" s="33">
        <v>16</v>
      </c>
      <c r="B18" s="33" t="s">
        <v>172</v>
      </c>
      <c r="C18" s="33" t="s">
        <v>171</v>
      </c>
      <c r="D18" s="33" t="s">
        <v>173</v>
      </c>
      <c r="E18" s="34">
        <v>1</v>
      </c>
      <c r="F18" s="33" t="s">
        <v>76</v>
      </c>
      <c r="G18" s="33" t="s">
        <v>310</v>
      </c>
      <c r="H18" s="35" t="s">
        <v>77</v>
      </c>
      <c r="I18" s="42" t="s">
        <v>319</v>
      </c>
      <c r="J18" s="33" t="s">
        <v>7</v>
      </c>
      <c r="K18" s="33" t="s">
        <v>6</v>
      </c>
      <c r="L18" s="33" t="s">
        <v>15</v>
      </c>
      <c r="M18" s="36" t="s">
        <v>25</v>
      </c>
      <c r="N18" s="36" t="s">
        <v>197</v>
      </c>
      <c r="O18" s="36" t="s">
        <v>83</v>
      </c>
      <c r="P18" s="37">
        <v>20000000</v>
      </c>
      <c r="Q18" s="37">
        <v>8000000</v>
      </c>
      <c r="R18" s="40" t="s">
        <v>262</v>
      </c>
      <c r="S18" s="33" t="s">
        <v>193</v>
      </c>
      <c r="T18" s="33" t="s">
        <v>337</v>
      </c>
      <c r="U18" s="33" t="s">
        <v>315</v>
      </c>
      <c r="V18" s="43">
        <v>45287</v>
      </c>
      <c r="W18" s="43">
        <v>45442</v>
      </c>
      <c r="X18" s="41">
        <f>Table53[[#This Row],[Dată închidere apel ]]+0</f>
        <v>45442</v>
      </c>
      <c r="Y18" s="41">
        <f>Table53[[#This Row],[Data estimată de începere evaluare tehnică și financiară]]+120</f>
        <v>45562</v>
      </c>
      <c r="Z18" s="41">
        <f>Table53[[#This Row],[Data estimată de finalizare evaluare tehnică și financiară]]+0</f>
        <v>45562</v>
      </c>
      <c r="AA18" s="41">
        <f>Table53[[#This Row],[Data estimată de începere a perioadei de contractare]]+30</f>
        <v>45592</v>
      </c>
      <c r="AB18" s="41">
        <f>Table53[[#This Row],[Data estimată de finalizare a perioadei de contractare]]+1</f>
        <v>45593</v>
      </c>
      <c r="AC18" s="43">
        <v>47118</v>
      </c>
    </row>
    <row r="19" spans="1:29" s="1" customFormat="1" ht="121.5" customHeight="1" x14ac:dyDescent="0.3">
      <c r="A19" s="33">
        <v>17</v>
      </c>
      <c r="B19" s="33" t="s">
        <v>172</v>
      </c>
      <c r="C19" s="33" t="s">
        <v>171</v>
      </c>
      <c r="D19" s="33" t="s">
        <v>173</v>
      </c>
      <c r="E19" s="34">
        <v>1</v>
      </c>
      <c r="F19" s="33" t="s">
        <v>76</v>
      </c>
      <c r="G19" s="33" t="s">
        <v>147</v>
      </c>
      <c r="H19" s="35" t="s">
        <v>68</v>
      </c>
      <c r="I19" s="35" t="s">
        <v>376</v>
      </c>
      <c r="J19" s="33" t="s">
        <v>7</v>
      </c>
      <c r="K19" s="33" t="s">
        <v>6</v>
      </c>
      <c r="L19" s="33" t="s">
        <v>15</v>
      </c>
      <c r="M19" s="36" t="s">
        <v>24</v>
      </c>
      <c r="N19" s="36" t="s">
        <v>197</v>
      </c>
      <c r="O19" s="36" t="s">
        <v>88</v>
      </c>
      <c r="P19" s="37">
        <v>21205179</v>
      </c>
      <c r="Q19" s="37">
        <v>18024402.149999999</v>
      </c>
      <c r="R19" s="33"/>
      <c r="S19" s="33" t="s">
        <v>193</v>
      </c>
      <c r="T19" s="33" t="s">
        <v>359</v>
      </c>
      <c r="U19" s="33" t="s">
        <v>315</v>
      </c>
      <c r="V19" s="43">
        <v>45492</v>
      </c>
      <c r="W19" s="43">
        <v>45534</v>
      </c>
      <c r="X19" s="41">
        <f>Table53[[#This Row],[Dată închidere apel ]]+0</f>
        <v>45534</v>
      </c>
      <c r="Y19" s="41">
        <f>Table53[[#This Row],[Data estimată de începere evaluare tehnică și financiară]]+120</f>
        <v>45654</v>
      </c>
      <c r="Z19" s="41">
        <f>Table53[[#This Row],[Data estimată de finalizare evaluare tehnică și financiară]]+0</f>
        <v>45654</v>
      </c>
      <c r="AA19" s="41">
        <f>Table53[[#This Row],[Data estimată de începere a perioadei de contractare]]+30</f>
        <v>45684</v>
      </c>
      <c r="AB19" s="41">
        <f>Table53[[#This Row],[Data estimată de finalizare a perioadei de contractare]]+1</f>
        <v>45685</v>
      </c>
      <c r="AC19" s="41">
        <v>46934</v>
      </c>
    </row>
    <row r="20" spans="1:29" s="1" customFormat="1" ht="147.6" customHeight="1" x14ac:dyDescent="0.3">
      <c r="A20" s="33">
        <v>18</v>
      </c>
      <c r="B20" s="33" t="s">
        <v>172</v>
      </c>
      <c r="C20" s="33" t="s">
        <v>171</v>
      </c>
      <c r="D20" s="33" t="s">
        <v>173</v>
      </c>
      <c r="E20" s="34">
        <v>1</v>
      </c>
      <c r="F20" s="33" t="s">
        <v>76</v>
      </c>
      <c r="G20" s="33" t="s">
        <v>148</v>
      </c>
      <c r="H20" s="35" t="s">
        <v>77</v>
      </c>
      <c r="I20" s="35"/>
      <c r="J20" s="33" t="s">
        <v>7</v>
      </c>
      <c r="K20" s="33" t="s">
        <v>6</v>
      </c>
      <c r="L20" s="33" t="s">
        <v>15</v>
      </c>
      <c r="M20" s="36" t="s">
        <v>24</v>
      </c>
      <c r="N20" s="36" t="s">
        <v>197</v>
      </c>
      <c r="O20" s="36" t="s">
        <v>88</v>
      </c>
      <c r="P20" s="37">
        <v>2666068.2352941176</v>
      </c>
      <c r="Q20" s="37">
        <v>2266158</v>
      </c>
      <c r="R20" s="40" t="s">
        <v>263</v>
      </c>
      <c r="S20" s="33" t="s">
        <v>193</v>
      </c>
      <c r="T20" s="33"/>
      <c r="U20" s="33" t="s">
        <v>192</v>
      </c>
      <c r="V20" s="41" t="s">
        <v>398</v>
      </c>
      <c r="W20" s="41" t="s">
        <v>232</v>
      </c>
      <c r="X20" s="41" t="s">
        <v>226</v>
      </c>
      <c r="Y20" s="41" t="s">
        <v>227</v>
      </c>
      <c r="Z20" s="41" t="s">
        <v>227</v>
      </c>
      <c r="AA20" s="41" t="s">
        <v>227</v>
      </c>
      <c r="AB20" s="41" t="s">
        <v>403</v>
      </c>
      <c r="AC20" s="41" t="s">
        <v>210</v>
      </c>
    </row>
    <row r="21" spans="1:29" s="1" customFormat="1" ht="156" customHeight="1" x14ac:dyDescent="0.3">
      <c r="A21" s="33">
        <v>19</v>
      </c>
      <c r="B21" s="33" t="s">
        <v>172</v>
      </c>
      <c r="C21" s="33" t="s">
        <v>171</v>
      </c>
      <c r="D21" s="33" t="s">
        <v>173</v>
      </c>
      <c r="E21" s="34">
        <v>1</v>
      </c>
      <c r="F21" s="33" t="s">
        <v>76</v>
      </c>
      <c r="G21" s="33" t="s">
        <v>148</v>
      </c>
      <c r="H21" s="35" t="s">
        <v>77</v>
      </c>
      <c r="I21" s="35"/>
      <c r="J21" s="33" t="s">
        <v>7</v>
      </c>
      <c r="K21" s="33" t="s">
        <v>6</v>
      </c>
      <c r="L21" s="33" t="s">
        <v>15</v>
      </c>
      <c r="M21" s="36" t="s">
        <v>25</v>
      </c>
      <c r="N21" s="36" t="s">
        <v>197</v>
      </c>
      <c r="O21" s="36" t="s">
        <v>88</v>
      </c>
      <c r="P21" s="37">
        <v>251098</v>
      </c>
      <c r="Q21" s="37">
        <v>100439</v>
      </c>
      <c r="R21" s="33" t="s">
        <v>263</v>
      </c>
      <c r="S21" s="33" t="s">
        <v>193</v>
      </c>
      <c r="T21" s="33"/>
      <c r="U21" s="33" t="s">
        <v>192</v>
      </c>
      <c r="V21" s="41" t="s">
        <v>398</v>
      </c>
      <c r="W21" s="41" t="s">
        <v>232</v>
      </c>
      <c r="X21" s="41" t="s">
        <v>226</v>
      </c>
      <c r="Y21" s="41" t="s">
        <v>227</v>
      </c>
      <c r="Z21" s="41" t="s">
        <v>227</v>
      </c>
      <c r="AA21" s="41" t="s">
        <v>227</v>
      </c>
      <c r="AB21" s="41" t="s">
        <v>403</v>
      </c>
      <c r="AC21" s="41" t="s">
        <v>210</v>
      </c>
    </row>
    <row r="22" spans="1:29" s="1" customFormat="1" ht="165.75" customHeight="1" x14ac:dyDescent="0.3">
      <c r="A22" s="33">
        <v>20</v>
      </c>
      <c r="B22" s="33" t="s">
        <v>172</v>
      </c>
      <c r="C22" s="33" t="s">
        <v>171</v>
      </c>
      <c r="D22" s="33" t="s">
        <v>173</v>
      </c>
      <c r="E22" s="34">
        <v>1</v>
      </c>
      <c r="F22" s="33" t="s">
        <v>76</v>
      </c>
      <c r="G22" s="33" t="s">
        <v>289</v>
      </c>
      <c r="H22" s="35" t="s">
        <v>78</v>
      </c>
      <c r="I22" s="42" t="s">
        <v>322</v>
      </c>
      <c r="J22" s="33" t="s">
        <v>7</v>
      </c>
      <c r="K22" s="33" t="s">
        <v>6</v>
      </c>
      <c r="L22" s="33" t="s">
        <v>15</v>
      </c>
      <c r="M22" s="36" t="s">
        <v>24</v>
      </c>
      <c r="N22" s="36" t="s">
        <v>197</v>
      </c>
      <c r="O22" s="36" t="s">
        <v>85</v>
      </c>
      <c r="P22" s="37">
        <v>34000000</v>
      </c>
      <c r="Q22" s="37">
        <v>28900000</v>
      </c>
      <c r="R22" s="40" t="s">
        <v>312</v>
      </c>
      <c r="S22" s="33" t="s">
        <v>193</v>
      </c>
      <c r="T22" s="33" t="s">
        <v>337</v>
      </c>
      <c r="U22" s="33" t="s">
        <v>315</v>
      </c>
      <c r="V22" s="41">
        <v>45301</v>
      </c>
      <c r="W22" s="43">
        <v>45442</v>
      </c>
      <c r="X22" s="41">
        <f>Table53[[#This Row],[Dată închidere apel ]]+0</f>
        <v>45442</v>
      </c>
      <c r="Y22" s="41">
        <f>Table53[[#This Row],[Data estimată de începere evaluare tehnică și financiară]]+120</f>
        <v>45562</v>
      </c>
      <c r="Z22" s="41">
        <f>Table53[[#This Row],[Data estimată de finalizare evaluare tehnică și financiară]]+0</f>
        <v>45562</v>
      </c>
      <c r="AA22" s="41">
        <f>Table53[[#This Row],[Data estimată de începere a perioadei de contractare]]+30</f>
        <v>45592</v>
      </c>
      <c r="AB22" s="41">
        <f>Table53[[#This Row],[Data estimată de finalizare a perioadei de contractare]]+1</f>
        <v>45593</v>
      </c>
      <c r="AC22" s="41">
        <v>46751</v>
      </c>
    </row>
    <row r="23" spans="1:29" s="1" customFormat="1" ht="93.75" customHeight="1" x14ac:dyDescent="0.3">
      <c r="A23" s="33">
        <v>21</v>
      </c>
      <c r="B23" s="33" t="s">
        <v>172</v>
      </c>
      <c r="C23" s="33" t="s">
        <v>171</v>
      </c>
      <c r="D23" s="33" t="s">
        <v>173</v>
      </c>
      <c r="E23" s="34">
        <v>1</v>
      </c>
      <c r="F23" s="33" t="s">
        <v>76</v>
      </c>
      <c r="G23" s="33" t="s">
        <v>289</v>
      </c>
      <c r="H23" s="35" t="s">
        <v>149</v>
      </c>
      <c r="I23" s="42" t="s">
        <v>379</v>
      </c>
      <c r="J23" s="33" t="s">
        <v>7</v>
      </c>
      <c r="K23" s="33" t="s">
        <v>6</v>
      </c>
      <c r="L23" s="33" t="s">
        <v>15</v>
      </c>
      <c r="M23" s="36" t="s">
        <v>24</v>
      </c>
      <c r="N23" s="36" t="s">
        <v>197</v>
      </c>
      <c r="O23" s="36" t="s">
        <v>85</v>
      </c>
      <c r="P23" s="37">
        <v>8000000</v>
      </c>
      <c r="Q23" s="37">
        <v>7100000</v>
      </c>
      <c r="R23" s="40" t="s">
        <v>264</v>
      </c>
      <c r="S23" s="33" t="s">
        <v>193</v>
      </c>
      <c r="T23" s="33" t="s">
        <v>360</v>
      </c>
      <c r="U23" s="33" t="s">
        <v>315</v>
      </c>
      <c r="V23" s="41">
        <v>45499</v>
      </c>
      <c r="W23" s="41">
        <v>45565</v>
      </c>
      <c r="X23" s="41">
        <f>Table53[[#This Row],[Dată închidere apel ]]+0</f>
        <v>45565</v>
      </c>
      <c r="Y23" s="41">
        <f>Table53[[#This Row],[Data estimată de începere evaluare tehnică și financiară]]+120</f>
        <v>45685</v>
      </c>
      <c r="Z23" s="41">
        <f>Table53[[#This Row],[Data estimată de finalizare evaluare tehnică și financiară]]+0</f>
        <v>45685</v>
      </c>
      <c r="AA23" s="41">
        <f>Table53[[#This Row],[Data estimată de începere a perioadei de contractare]]+30</f>
        <v>45715</v>
      </c>
      <c r="AB23" s="41">
        <f>Table53[[#This Row],[Data estimată de finalizare a perioadei de contractare]]+1</f>
        <v>45716</v>
      </c>
      <c r="AC23" s="41">
        <v>46934</v>
      </c>
    </row>
    <row r="24" spans="1:29" s="1" customFormat="1" ht="138" customHeight="1" x14ac:dyDescent="0.3">
      <c r="A24" s="33">
        <v>22</v>
      </c>
      <c r="B24" s="33" t="s">
        <v>172</v>
      </c>
      <c r="C24" s="33" t="s">
        <v>171</v>
      </c>
      <c r="D24" s="33" t="s">
        <v>173</v>
      </c>
      <c r="E24" s="34">
        <v>1</v>
      </c>
      <c r="F24" s="33" t="s">
        <v>76</v>
      </c>
      <c r="G24" s="33" t="s">
        <v>289</v>
      </c>
      <c r="H24" s="35" t="s">
        <v>78</v>
      </c>
      <c r="I24" s="42" t="s">
        <v>323</v>
      </c>
      <c r="J24" s="33" t="s">
        <v>7</v>
      </c>
      <c r="K24" s="33" t="s">
        <v>6</v>
      </c>
      <c r="L24" s="33" t="s">
        <v>15</v>
      </c>
      <c r="M24" s="36" t="s">
        <v>25</v>
      </c>
      <c r="N24" s="36" t="s">
        <v>197</v>
      </c>
      <c r="O24" s="36" t="s">
        <v>85</v>
      </c>
      <c r="P24" s="37">
        <v>8500000</v>
      </c>
      <c r="Q24" s="37">
        <v>3400000</v>
      </c>
      <c r="R24" s="33" t="s">
        <v>312</v>
      </c>
      <c r="S24" s="33" t="s">
        <v>193</v>
      </c>
      <c r="T24" s="33" t="s">
        <v>337</v>
      </c>
      <c r="U24" s="33" t="s">
        <v>315</v>
      </c>
      <c r="V24" s="41">
        <v>45301</v>
      </c>
      <c r="W24" s="43">
        <v>45442</v>
      </c>
      <c r="X24" s="41">
        <f>Table53[[#This Row],[Dată închidere apel ]]+0</f>
        <v>45442</v>
      </c>
      <c r="Y24" s="41">
        <f>Table53[[#This Row],[Data estimată de începere evaluare tehnică și financiară]]+120</f>
        <v>45562</v>
      </c>
      <c r="Z24" s="41">
        <f>Table53[[#This Row],[Data estimată de finalizare evaluare tehnică și financiară]]+0</f>
        <v>45562</v>
      </c>
      <c r="AA24" s="41">
        <f>Table53[[#This Row],[Data estimată de începere a perioadei de contractare]]+30</f>
        <v>45592</v>
      </c>
      <c r="AB24" s="41">
        <f>Table53[[#This Row],[Data estimată de finalizare a perioadei de contractare]]+1</f>
        <v>45593</v>
      </c>
      <c r="AC24" s="41">
        <v>46751</v>
      </c>
    </row>
    <row r="25" spans="1:29" s="1" customFormat="1" ht="113.25" customHeight="1" x14ac:dyDescent="0.3">
      <c r="A25" s="33">
        <v>23</v>
      </c>
      <c r="B25" s="33" t="s">
        <v>172</v>
      </c>
      <c r="C25" s="33" t="s">
        <v>171</v>
      </c>
      <c r="D25" s="33" t="s">
        <v>173</v>
      </c>
      <c r="E25" s="34">
        <v>1</v>
      </c>
      <c r="F25" s="33" t="s">
        <v>76</v>
      </c>
      <c r="G25" s="33" t="s">
        <v>289</v>
      </c>
      <c r="H25" s="35" t="s">
        <v>149</v>
      </c>
      <c r="I25" s="35" t="s">
        <v>379</v>
      </c>
      <c r="J25" s="33" t="s">
        <v>7</v>
      </c>
      <c r="K25" s="33" t="s">
        <v>6</v>
      </c>
      <c r="L25" s="33" t="s">
        <v>15</v>
      </c>
      <c r="M25" s="36" t="s">
        <v>25</v>
      </c>
      <c r="N25" s="36" t="s">
        <v>197</v>
      </c>
      <c r="O25" s="36" t="s">
        <v>85</v>
      </c>
      <c r="P25" s="37">
        <v>750000</v>
      </c>
      <c r="Q25" s="37">
        <v>300000</v>
      </c>
      <c r="R25" s="33" t="s">
        <v>264</v>
      </c>
      <c r="S25" s="33" t="s">
        <v>193</v>
      </c>
      <c r="T25" s="33" t="s">
        <v>360</v>
      </c>
      <c r="U25" s="33" t="s">
        <v>315</v>
      </c>
      <c r="V25" s="41">
        <v>45499</v>
      </c>
      <c r="W25" s="41">
        <v>45565</v>
      </c>
      <c r="X25" s="41">
        <f>Table53[[#This Row],[Dată închidere apel ]]+0</f>
        <v>45565</v>
      </c>
      <c r="Y25" s="41">
        <f>Table53[[#This Row],[Data estimată de începere evaluare tehnică și financiară]]+120</f>
        <v>45685</v>
      </c>
      <c r="Z25" s="41">
        <f>Table53[[#This Row],[Data estimată de finalizare evaluare tehnică și financiară]]+0</f>
        <v>45685</v>
      </c>
      <c r="AA25" s="41">
        <f>Table53[[#This Row],[Data estimată de începere a perioadei de contractare]]+30</f>
        <v>45715</v>
      </c>
      <c r="AB25" s="41">
        <f>Table53[[#This Row],[Data estimată de finalizare a perioadei de contractare]]+1</f>
        <v>45716</v>
      </c>
      <c r="AC25" s="41">
        <v>46934</v>
      </c>
    </row>
    <row r="26" spans="1:29" s="1" customFormat="1" ht="175.5" customHeight="1" x14ac:dyDescent="0.3">
      <c r="A26" s="33">
        <v>24</v>
      </c>
      <c r="B26" s="33" t="s">
        <v>172</v>
      </c>
      <c r="C26" s="33" t="s">
        <v>171</v>
      </c>
      <c r="D26" s="33" t="s">
        <v>173</v>
      </c>
      <c r="E26" s="34">
        <v>1</v>
      </c>
      <c r="F26" s="33" t="s">
        <v>76</v>
      </c>
      <c r="G26" s="33" t="s">
        <v>150</v>
      </c>
      <c r="H26" s="35" t="s">
        <v>77</v>
      </c>
      <c r="I26" s="42" t="s">
        <v>320</v>
      </c>
      <c r="J26" s="33" t="s">
        <v>7</v>
      </c>
      <c r="K26" s="33" t="s">
        <v>6</v>
      </c>
      <c r="L26" s="33" t="s">
        <v>15</v>
      </c>
      <c r="M26" s="36" t="s">
        <v>24</v>
      </c>
      <c r="N26" s="36" t="s">
        <v>197</v>
      </c>
      <c r="O26" s="36" t="s">
        <v>85</v>
      </c>
      <c r="P26" s="37">
        <v>32000000</v>
      </c>
      <c r="Q26" s="37">
        <v>27200000</v>
      </c>
      <c r="R26" s="40" t="s">
        <v>313</v>
      </c>
      <c r="S26" s="33" t="s">
        <v>193</v>
      </c>
      <c r="T26" s="33" t="s">
        <v>337</v>
      </c>
      <c r="U26" s="33" t="s">
        <v>315</v>
      </c>
      <c r="V26" s="41">
        <v>45301</v>
      </c>
      <c r="W26" s="43">
        <v>45442</v>
      </c>
      <c r="X26" s="41">
        <f>Table53[[#This Row],[Dată închidere apel ]]+0</f>
        <v>45442</v>
      </c>
      <c r="Y26" s="41">
        <f>Table53[[#This Row],[Data estimată de începere evaluare tehnică și financiară]]+120</f>
        <v>45562</v>
      </c>
      <c r="Z26" s="41">
        <f>Table53[[#This Row],[Data estimată de finalizare evaluare tehnică și financiară]]+0</f>
        <v>45562</v>
      </c>
      <c r="AA26" s="41">
        <f>Table53[[#This Row],[Data estimată de începere a perioadei de contractare]]+30</f>
        <v>45592</v>
      </c>
      <c r="AB26" s="41">
        <f>Table53[[#This Row],[Data estimată de finalizare a perioadei de contractare]]+1</f>
        <v>45593</v>
      </c>
      <c r="AC26" s="41">
        <v>46751</v>
      </c>
    </row>
    <row r="27" spans="1:29" s="1" customFormat="1" ht="259.2" x14ac:dyDescent="0.3">
      <c r="A27" s="33">
        <v>25</v>
      </c>
      <c r="B27" s="33" t="s">
        <v>172</v>
      </c>
      <c r="C27" s="33" t="s">
        <v>171</v>
      </c>
      <c r="D27" s="33" t="s">
        <v>173</v>
      </c>
      <c r="E27" s="34">
        <v>1</v>
      </c>
      <c r="F27" s="33" t="s">
        <v>76</v>
      </c>
      <c r="G27" s="33" t="s">
        <v>150</v>
      </c>
      <c r="H27" s="35" t="s">
        <v>77</v>
      </c>
      <c r="I27" s="42" t="s">
        <v>321</v>
      </c>
      <c r="J27" s="33" t="s">
        <v>7</v>
      </c>
      <c r="K27" s="33" t="s">
        <v>6</v>
      </c>
      <c r="L27" s="33" t="s">
        <v>15</v>
      </c>
      <c r="M27" s="36" t="s">
        <v>25</v>
      </c>
      <c r="N27" s="36" t="s">
        <v>197</v>
      </c>
      <c r="O27" s="36" t="s">
        <v>85</v>
      </c>
      <c r="P27" s="37">
        <v>4000000</v>
      </c>
      <c r="Q27" s="37">
        <v>1600000</v>
      </c>
      <c r="R27" s="40" t="s">
        <v>313</v>
      </c>
      <c r="S27" s="33" t="s">
        <v>193</v>
      </c>
      <c r="T27" s="33" t="s">
        <v>337</v>
      </c>
      <c r="U27" s="33" t="s">
        <v>315</v>
      </c>
      <c r="V27" s="41">
        <v>45301</v>
      </c>
      <c r="W27" s="43">
        <v>45442</v>
      </c>
      <c r="X27" s="41">
        <f>Table53[[#This Row],[Dată închidere apel ]]+0</f>
        <v>45442</v>
      </c>
      <c r="Y27" s="41">
        <f>Table53[[#This Row],[Data estimată de începere evaluare tehnică și financiară]]+120</f>
        <v>45562</v>
      </c>
      <c r="Z27" s="41">
        <f>Table53[[#This Row],[Data estimată de finalizare evaluare tehnică și financiară]]+0</f>
        <v>45562</v>
      </c>
      <c r="AA27" s="41">
        <f>Table53[[#This Row],[Data estimată de începere a perioadei de contractare]]+30</f>
        <v>45592</v>
      </c>
      <c r="AB27" s="41">
        <f>Table53[[#This Row],[Data estimată de finalizare a perioadei de contractare]]+1</f>
        <v>45593</v>
      </c>
      <c r="AC27" s="41">
        <v>46751</v>
      </c>
    </row>
    <row r="28" spans="1:29" s="13" customFormat="1" ht="259.2" x14ac:dyDescent="0.3">
      <c r="A28" s="33">
        <v>26</v>
      </c>
      <c r="B28" s="33" t="s">
        <v>172</v>
      </c>
      <c r="C28" s="33" t="s">
        <v>171</v>
      </c>
      <c r="D28" s="33" t="s">
        <v>173</v>
      </c>
      <c r="E28" s="34">
        <v>1</v>
      </c>
      <c r="F28" s="33" t="s">
        <v>23</v>
      </c>
      <c r="G28" s="33" t="s">
        <v>41</v>
      </c>
      <c r="H28" s="33" t="s">
        <v>42</v>
      </c>
      <c r="I28" s="33"/>
      <c r="J28" s="33" t="s">
        <v>5</v>
      </c>
      <c r="K28" s="33" t="s">
        <v>6</v>
      </c>
      <c r="L28" s="33" t="s">
        <v>9</v>
      </c>
      <c r="M28" s="33" t="s">
        <v>16</v>
      </c>
      <c r="N28" s="33" t="s">
        <v>197</v>
      </c>
      <c r="O28" s="33" t="s">
        <v>88</v>
      </c>
      <c r="P28" s="37">
        <v>8357220.4412889015</v>
      </c>
      <c r="Q28" s="37">
        <v>6751151.9100000001</v>
      </c>
      <c r="R28" s="33" t="s">
        <v>274</v>
      </c>
      <c r="S28" s="33" t="s">
        <v>193</v>
      </c>
      <c r="T28" s="33"/>
      <c r="U28" s="33" t="s">
        <v>192</v>
      </c>
      <c r="V28" s="33" t="s">
        <v>398</v>
      </c>
      <c r="W28" s="33" t="s">
        <v>232</v>
      </c>
      <c r="X28" s="33" t="s">
        <v>226</v>
      </c>
      <c r="Y28" s="33" t="s">
        <v>227</v>
      </c>
      <c r="Z28" s="33" t="s">
        <v>227</v>
      </c>
      <c r="AA28" s="33" t="s">
        <v>227</v>
      </c>
      <c r="AB28" s="33" t="s">
        <v>403</v>
      </c>
      <c r="AC28" s="33" t="s">
        <v>405</v>
      </c>
    </row>
    <row r="29" spans="1:29" s="13" customFormat="1" ht="115.2" x14ac:dyDescent="0.3">
      <c r="A29" s="33">
        <v>27</v>
      </c>
      <c r="B29" s="33" t="s">
        <v>172</v>
      </c>
      <c r="C29" s="33" t="s">
        <v>171</v>
      </c>
      <c r="D29" s="33" t="s">
        <v>173</v>
      </c>
      <c r="E29" s="34">
        <v>1</v>
      </c>
      <c r="F29" s="33" t="s">
        <v>23</v>
      </c>
      <c r="G29" s="33" t="s">
        <v>41</v>
      </c>
      <c r="H29" s="33" t="s">
        <v>43</v>
      </c>
      <c r="I29" s="33"/>
      <c r="J29" s="33" t="s">
        <v>5</v>
      </c>
      <c r="K29" s="33" t="s">
        <v>6</v>
      </c>
      <c r="L29" s="33" t="s">
        <v>9</v>
      </c>
      <c r="M29" s="36" t="s">
        <v>24</v>
      </c>
      <c r="N29" s="33" t="s">
        <v>197</v>
      </c>
      <c r="O29" s="36" t="s">
        <v>88</v>
      </c>
      <c r="P29" s="37">
        <v>20889774.117647059</v>
      </c>
      <c r="Q29" s="37">
        <v>17756308</v>
      </c>
      <c r="R29" s="33" t="s">
        <v>275</v>
      </c>
      <c r="S29" s="33" t="s">
        <v>193</v>
      </c>
      <c r="T29" s="33"/>
      <c r="U29" s="33" t="s">
        <v>192</v>
      </c>
      <c r="V29" s="38" t="s">
        <v>227</v>
      </c>
      <c r="W29" s="38" t="s">
        <v>227</v>
      </c>
      <c r="X29" s="38" t="s">
        <v>227</v>
      </c>
      <c r="Y29" s="38" t="s">
        <v>252</v>
      </c>
      <c r="Z29" s="38" t="s">
        <v>252</v>
      </c>
      <c r="AA29" s="38" t="s">
        <v>252</v>
      </c>
      <c r="AB29" s="38" t="s">
        <v>252</v>
      </c>
      <c r="AC29" s="38" t="s">
        <v>212</v>
      </c>
    </row>
    <row r="30" spans="1:29" s="13" customFormat="1" ht="115.2" x14ac:dyDescent="0.3">
      <c r="A30" s="33">
        <v>28</v>
      </c>
      <c r="B30" s="33" t="s">
        <v>172</v>
      </c>
      <c r="C30" s="33" t="s">
        <v>171</v>
      </c>
      <c r="D30" s="33" t="s">
        <v>173</v>
      </c>
      <c r="E30" s="34">
        <v>1</v>
      </c>
      <c r="F30" s="33" t="s">
        <v>23</v>
      </c>
      <c r="G30" s="33" t="s">
        <v>41</v>
      </c>
      <c r="H30" s="33" t="s">
        <v>43</v>
      </c>
      <c r="I30" s="33"/>
      <c r="J30" s="33" t="s">
        <v>5</v>
      </c>
      <c r="K30" s="33" t="s">
        <v>6</v>
      </c>
      <c r="L30" s="33" t="s">
        <v>9</v>
      </c>
      <c r="M30" s="36" t="s">
        <v>25</v>
      </c>
      <c r="N30" s="33" t="s">
        <v>197</v>
      </c>
      <c r="O30" s="36" t="s">
        <v>88</v>
      </c>
      <c r="P30" s="37">
        <v>3347965</v>
      </c>
      <c r="Q30" s="37">
        <v>1339186</v>
      </c>
      <c r="R30" s="33" t="s">
        <v>275</v>
      </c>
      <c r="S30" s="33" t="s">
        <v>193</v>
      </c>
      <c r="T30" s="33"/>
      <c r="U30" s="33" t="s">
        <v>192</v>
      </c>
      <c r="V30" s="38" t="s">
        <v>227</v>
      </c>
      <c r="W30" s="38" t="s">
        <v>227</v>
      </c>
      <c r="X30" s="38" t="s">
        <v>227</v>
      </c>
      <c r="Y30" s="38" t="s">
        <v>252</v>
      </c>
      <c r="Z30" s="38" t="s">
        <v>252</v>
      </c>
      <c r="AA30" s="38" t="s">
        <v>252</v>
      </c>
      <c r="AB30" s="38" t="s">
        <v>252</v>
      </c>
      <c r="AC30" s="38" t="s">
        <v>212</v>
      </c>
    </row>
    <row r="31" spans="1:29" s="14" customFormat="1" ht="54.75" customHeight="1" x14ac:dyDescent="0.3">
      <c r="A31" s="33">
        <v>29</v>
      </c>
      <c r="B31" s="33" t="s">
        <v>172</v>
      </c>
      <c r="C31" s="33" t="s">
        <v>171</v>
      </c>
      <c r="D31" s="33" t="s">
        <v>173</v>
      </c>
      <c r="E31" s="34">
        <v>1</v>
      </c>
      <c r="F31" s="33" t="s">
        <v>76</v>
      </c>
      <c r="G31" s="44" t="s">
        <v>151</v>
      </c>
      <c r="H31" s="35" t="s">
        <v>77</v>
      </c>
      <c r="I31" s="35"/>
      <c r="J31" s="33" t="s">
        <v>7</v>
      </c>
      <c r="K31" s="33" t="s">
        <v>6</v>
      </c>
      <c r="L31" s="33" t="s">
        <v>15</v>
      </c>
      <c r="M31" s="36" t="s">
        <v>24</v>
      </c>
      <c r="N31" s="36" t="s">
        <v>197</v>
      </c>
      <c r="O31" s="36" t="s">
        <v>88</v>
      </c>
      <c r="P31" s="37">
        <v>14766991.764705881</v>
      </c>
      <c r="Q31" s="37">
        <v>12551943</v>
      </c>
      <c r="R31" s="33" t="s">
        <v>265</v>
      </c>
      <c r="S31" s="33" t="s">
        <v>193</v>
      </c>
      <c r="T31" s="33"/>
      <c r="U31" s="33" t="s">
        <v>192</v>
      </c>
      <c r="V31" s="45" t="s">
        <v>398</v>
      </c>
      <c r="W31" s="45" t="s">
        <v>232</v>
      </c>
      <c r="X31" s="41" t="s">
        <v>226</v>
      </c>
      <c r="Y31" s="41" t="s">
        <v>227</v>
      </c>
      <c r="Z31" s="41" t="s">
        <v>227</v>
      </c>
      <c r="AA31" s="41" t="s">
        <v>227</v>
      </c>
      <c r="AB31" s="41" t="s">
        <v>403</v>
      </c>
      <c r="AC31" s="43" t="s">
        <v>210</v>
      </c>
    </row>
    <row r="32" spans="1:29" s="1" customFormat="1" ht="30.75" customHeight="1" x14ac:dyDescent="0.3">
      <c r="A32" s="33">
        <v>30</v>
      </c>
      <c r="B32" s="33" t="s">
        <v>172</v>
      </c>
      <c r="C32" s="33" t="s">
        <v>171</v>
      </c>
      <c r="D32" s="33" t="s">
        <v>173</v>
      </c>
      <c r="E32" s="34">
        <v>1</v>
      </c>
      <c r="F32" s="33" t="s">
        <v>76</v>
      </c>
      <c r="G32" s="44" t="s">
        <v>151</v>
      </c>
      <c r="H32" s="35" t="s">
        <v>77</v>
      </c>
      <c r="I32" s="35"/>
      <c r="J32" s="33" t="s">
        <v>7</v>
      </c>
      <c r="K32" s="33" t="s">
        <v>6</v>
      </c>
      <c r="L32" s="33" t="s">
        <v>15</v>
      </c>
      <c r="M32" s="36" t="s">
        <v>25</v>
      </c>
      <c r="N32" s="36" t="s">
        <v>197</v>
      </c>
      <c r="O32" s="36" t="s">
        <v>88</v>
      </c>
      <c r="P32" s="37">
        <v>2259875</v>
      </c>
      <c r="Q32" s="37">
        <v>903950</v>
      </c>
      <c r="R32" s="33" t="s">
        <v>265</v>
      </c>
      <c r="S32" s="33" t="s">
        <v>193</v>
      </c>
      <c r="T32" s="33"/>
      <c r="U32" s="33" t="s">
        <v>192</v>
      </c>
      <c r="V32" s="45" t="s">
        <v>398</v>
      </c>
      <c r="W32" s="45" t="s">
        <v>232</v>
      </c>
      <c r="X32" s="41" t="s">
        <v>226</v>
      </c>
      <c r="Y32" s="41" t="s">
        <v>227</v>
      </c>
      <c r="Z32" s="41" t="s">
        <v>227</v>
      </c>
      <c r="AA32" s="41" t="s">
        <v>227</v>
      </c>
      <c r="AB32" s="41" t="s">
        <v>403</v>
      </c>
      <c r="AC32" s="43" t="s">
        <v>210</v>
      </c>
    </row>
    <row r="33" spans="1:29" s="14" customFormat="1" ht="96" customHeight="1" x14ac:dyDescent="0.3">
      <c r="A33" s="33">
        <v>31</v>
      </c>
      <c r="B33" s="33" t="s">
        <v>172</v>
      </c>
      <c r="C33" s="33" t="s">
        <v>171</v>
      </c>
      <c r="D33" s="33" t="s">
        <v>173</v>
      </c>
      <c r="E33" s="34">
        <v>1</v>
      </c>
      <c r="F33" s="33" t="s">
        <v>76</v>
      </c>
      <c r="G33" s="33" t="s">
        <v>152</v>
      </c>
      <c r="H33" s="35" t="s">
        <v>77</v>
      </c>
      <c r="I33" s="33" t="s">
        <v>383</v>
      </c>
      <c r="J33" s="33" t="s">
        <v>7</v>
      </c>
      <c r="K33" s="33" t="s">
        <v>6</v>
      </c>
      <c r="L33" s="33" t="s">
        <v>15</v>
      </c>
      <c r="M33" s="36" t="s">
        <v>24</v>
      </c>
      <c r="N33" s="36" t="s">
        <v>197</v>
      </c>
      <c r="O33" s="36" t="s">
        <v>88</v>
      </c>
      <c r="P33" s="37">
        <v>25067729.411764704</v>
      </c>
      <c r="Q33" s="37">
        <v>21307570</v>
      </c>
      <c r="R33" s="40" t="s">
        <v>266</v>
      </c>
      <c r="S33" s="33" t="s">
        <v>193</v>
      </c>
      <c r="T33" s="33" t="s">
        <v>366</v>
      </c>
      <c r="U33" s="33" t="s">
        <v>315</v>
      </c>
      <c r="V33" s="41">
        <v>45546</v>
      </c>
      <c r="W33" s="41">
        <v>45637</v>
      </c>
      <c r="X33" s="41">
        <f>Table53[[#This Row],[Dată închidere apel ]]+0</f>
        <v>45637</v>
      </c>
      <c r="Y33" s="41">
        <f>Table53[[#This Row],[Data estimată de începere evaluare tehnică și financiară]]+120</f>
        <v>45757</v>
      </c>
      <c r="Z33" s="41">
        <f>Table53[[#This Row],[Data estimată de finalizare evaluare tehnică și financiară]]+0</f>
        <v>45757</v>
      </c>
      <c r="AA33" s="41">
        <f>Table53[[#This Row],[Data estimată de începere a perioadei de contractare]]+30</f>
        <v>45787</v>
      </c>
      <c r="AB33" s="41">
        <f>Table53[[#This Row],[Data estimată de finalizare a perioadei de contractare]]+1</f>
        <v>45788</v>
      </c>
      <c r="AC33" s="41">
        <v>46751</v>
      </c>
    </row>
    <row r="34" spans="1:29" s="1" customFormat="1" ht="89.25" customHeight="1" x14ac:dyDescent="0.3">
      <c r="A34" s="33">
        <v>32</v>
      </c>
      <c r="B34" s="33" t="s">
        <v>172</v>
      </c>
      <c r="C34" s="33" t="s">
        <v>171</v>
      </c>
      <c r="D34" s="33" t="s">
        <v>173</v>
      </c>
      <c r="E34" s="34">
        <v>1</v>
      </c>
      <c r="F34" s="33" t="s">
        <v>76</v>
      </c>
      <c r="G34" s="33" t="s">
        <v>152</v>
      </c>
      <c r="H34" s="35" t="s">
        <v>77</v>
      </c>
      <c r="I34" s="33" t="s">
        <v>384</v>
      </c>
      <c r="J34" s="33" t="s">
        <v>7</v>
      </c>
      <c r="K34" s="33" t="s">
        <v>6</v>
      </c>
      <c r="L34" s="33" t="s">
        <v>15</v>
      </c>
      <c r="M34" s="36" t="s">
        <v>25</v>
      </c>
      <c r="N34" s="36" t="s">
        <v>197</v>
      </c>
      <c r="O34" s="36" t="s">
        <v>88</v>
      </c>
      <c r="P34" s="37">
        <v>5021945</v>
      </c>
      <c r="Q34" s="37">
        <v>2008778</v>
      </c>
      <c r="R34" s="40" t="s">
        <v>266</v>
      </c>
      <c r="S34" s="33" t="s">
        <v>193</v>
      </c>
      <c r="T34" s="33" t="s">
        <v>366</v>
      </c>
      <c r="U34" s="33" t="s">
        <v>315</v>
      </c>
      <c r="V34" s="41">
        <v>45546</v>
      </c>
      <c r="W34" s="41">
        <v>45637</v>
      </c>
      <c r="X34" s="41">
        <f>Table53[[#This Row],[Dată închidere apel ]]+0</f>
        <v>45637</v>
      </c>
      <c r="Y34" s="41">
        <f>Table53[[#This Row],[Data estimată de începere evaluare tehnică și financiară]]+120</f>
        <v>45757</v>
      </c>
      <c r="Z34" s="41">
        <f>Table53[[#This Row],[Data estimată de finalizare evaluare tehnică și financiară]]+0</f>
        <v>45757</v>
      </c>
      <c r="AA34" s="41">
        <f>Table53[[#This Row],[Data estimată de începere a perioadei de contractare]]+30</f>
        <v>45787</v>
      </c>
      <c r="AB34" s="41">
        <f>Table53[[#This Row],[Data estimată de finalizare a perioadei de contractare]]+1</f>
        <v>45788</v>
      </c>
      <c r="AC34" s="41">
        <v>46751</v>
      </c>
    </row>
    <row r="35" spans="1:29" s="1" customFormat="1" ht="123" customHeight="1" x14ac:dyDescent="0.3">
      <c r="A35" s="33">
        <v>33</v>
      </c>
      <c r="B35" s="33" t="s">
        <v>172</v>
      </c>
      <c r="C35" s="33" t="s">
        <v>171</v>
      </c>
      <c r="D35" s="33" t="s">
        <v>173</v>
      </c>
      <c r="E35" s="34">
        <v>1</v>
      </c>
      <c r="F35" s="33" t="s">
        <v>76</v>
      </c>
      <c r="G35" s="33" t="s">
        <v>298</v>
      </c>
      <c r="H35" s="33"/>
      <c r="I35" s="42" t="s">
        <v>354</v>
      </c>
      <c r="J35" s="33" t="s">
        <v>7</v>
      </c>
      <c r="K35" s="33" t="s">
        <v>6</v>
      </c>
      <c r="L35" s="33" t="s">
        <v>15</v>
      </c>
      <c r="M35" s="36" t="s">
        <v>24</v>
      </c>
      <c r="N35" s="36" t="s">
        <v>194</v>
      </c>
      <c r="O35" s="36" t="s">
        <v>88</v>
      </c>
      <c r="P35" s="37">
        <v>44894944.149999999</v>
      </c>
      <c r="Q35" s="37">
        <f>Table53[[#This Row],[ALOCARE TOTALA]]*0.85</f>
        <v>38160702.527499996</v>
      </c>
      <c r="R35" s="33" t="s">
        <v>267</v>
      </c>
      <c r="S35" s="33" t="s">
        <v>193</v>
      </c>
      <c r="T35" s="33" t="s">
        <v>336</v>
      </c>
      <c r="U35" s="33" t="s">
        <v>315</v>
      </c>
      <c r="V35" s="41">
        <v>45393</v>
      </c>
      <c r="W35" s="41">
        <v>45436</v>
      </c>
      <c r="X35" s="41">
        <f>Table53[[#This Row],[Dată închidere apel ]]+0</f>
        <v>45436</v>
      </c>
      <c r="Y35" s="41">
        <f>Table53[[#This Row],[Data estimată de începere evaluare tehnică și financiară]]+120</f>
        <v>45556</v>
      </c>
      <c r="Z35" s="41">
        <f>Table53[[#This Row],[Data estimată de finalizare evaluare tehnică și financiară]]+0</f>
        <v>45556</v>
      </c>
      <c r="AA35" s="41">
        <f>Table53[[#This Row],[Data estimată de începere a perioadei de contractare]]+30</f>
        <v>45586</v>
      </c>
      <c r="AB35" s="41">
        <f>Table53[[#This Row],[Data estimată de finalizare a perioadei de contractare]]+1</f>
        <v>45587</v>
      </c>
      <c r="AC35" s="41">
        <v>46022</v>
      </c>
    </row>
    <row r="36" spans="1:29" s="13" customFormat="1" ht="123" customHeight="1" x14ac:dyDescent="0.3">
      <c r="A36" s="33">
        <v>34</v>
      </c>
      <c r="B36" s="33" t="s">
        <v>172</v>
      </c>
      <c r="C36" s="33" t="s">
        <v>171</v>
      </c>
      <c r="D36" s="33" t="s">
        <v>173</v>
      </c>
      <c r="E36" s="34">
        <v>1</v>
      </c>
      <c r="F36" s="36" t="s">
        <v>17</v>
      </c>
      <c r="G36" s="36" t="s">
        <v>0</v>
      </c>
      <c r="H36" s="36" t="s">
        <v>8</v>
      </c>
      <c r="I36" s="36"/>
      <c r="J36" s="33" t="s">
        <v>5</v>
      </c>
      <c r="K36" s="33" t="s">
        <v>6</v>
      </c>
      <c r="L36" s="33" t="s">
        <v>9</v>
      </c>
      <c r="M36" s="36" t="s">
        <v>24</v>
      </c>
      <c r="N36" s="33" t="s">
        <v>197</v>
      </c>
      <c r="O36" s="36" t="s">
        <v>84</v>
      </c>
      <c r="P36" s="37">
        <v>83559097.647058815</v>
      </c>
      <c r="Q36" s="37">
        <v>71025233</v>
      </c>
      <c r="R36" s="38" t="s">
        <v>276</v>
      </c>
      <c r="S36" s="33" t="s">
        <v>193</v>
      </c>
      <c r="T36" s="33"/>
      <c r="U36" s="33" t="s">
        <v>192</v>
      </c>
      <c r="V36" s="38" t="s">
        <v>226</v>
      </c>
      <c r="W36" s="38" t="s">
        <v>226</v>
      </c>
      <c r="X36" s="38" t="s">
        <v>226</v>
      </c>
      <c r="Y36" s="38" t="s">
        <v>226</v>
      </c>
      <c r="Z36" s="38" t="s">
        <v>226</v>
      </c>
      <c r="AA36" s="38" t="s">
        <v>227</v>
      </c>
      <c r="AB36" s="38" t="s">
        <v>227</v>
      </c>
      <c r="AC36" s="38" t="s">
        <v>210</v>
      </c>
    </row>
    <row r="37" spans="1:29" s="13" customFormat="1" ht="123" customHeight="1" x14ac:dyDescent="0.3">
      <c r="A37" s="33">
        <v>35</v>
      </c>
      <c r="B37" s="33" t="s">
        <v>172</v>
      </c>
      <c r="C37" s="33" t="s">
        <v>171</v>
      </c>
      <c r="D37" s="33" t="s">
        <v>173</v>
      </c>
      <c r="E37" s="34">
        <v>1</v>
      </c>
      <c r="F37" s="36" t="s">
        <v>17</v>
      </c>
      <c r="G37" s="36" t="s">
        <v>0</v>
      </c>
      <c r="H37" s="36" t="s">
        <v>8</v>
      </c>
      <c r="I37" s="36"/>
      <c r="J37" s="33" t="s">
        <v>5</v>
      </c>
      <c r="K37" s="33" t="s">
        <v>6</v>
      </c>
      <c r="L37" s="33" t="s">
        <v>9</v>
      </c>
      <c r="M37" s="36" t="s">
        <v>25</v>
      </c>
      <c r="N37" s="33" t="s">
        <v>197</v>
      </c>
      <c r="O37" s="36" t="s">
        <v>84</v>
      </c>
      <c r="P37" s="37">
        <v>6695927.5</v>
      </c>
      <c r="Q37" s="37">
        <v>2678371</v>
      </c>
      <c r="R37" s="38" t="s">
        <v>276</v>
      </c>
      <c r="S37" s="33" t="s">
        <v>193</v>
      </c>
      <c r="T37" s="33"/>
      <c r="U37" s="33" t="s">
        <v>192</v>
      </c>
      <c r="V37" s="38" t="s">
        <v>226</v>
      </c>
      <c r="W37" s="38" t="s">
        <v>226</v>
      </c>
      <c r="X37" s="38" t="s">
        <v>226</v>
      </c>
      <c r="Y37" s="38" t="s">
        <v>226</v>
      </c>
      <c r="Z37" s="38" t="s">
        <v>226</v>
      </c>
      <c r="AA37" s="38" t="s">
        <v>227</v>
      </c>
      <c r="AB37" s="38" t="s">
        <v>227</v>
      </c>
      <c r="AC37" s="38" t="s">
        <v>210</v>
      </c>
    </row>
    <row r="38" spans="1:29" s="13" customFormat="1" ht="123" customHeight="1" x14ac:dyDescent="0.3">
      <c r="A38" s="33">
        <v>36</v>
      </c>
      <c r="B38" s="33" t="s">
        <v>172</v>
      </c>
      <c r="C38" s="33" t="s">
        <v>171</v>
      </c>
      <c r="D38" s="33" t="s">
        <v>173</v>
      </c>
      <c r="E38" s="34">
        <v>1</v>
      </c>
      <c r="F38" s="36" t="s">
        <v>17</v>
      </c>
      <c r="G38" s="36" t="s">
        <v>0</v>
      </c>
      <c r="H38" s="36" t="s">
        <v>18</v>
      </c>
      <c r="I38" s="36"/>
      <c r="J38" s="33" t="s">
        <v>5</v>
      </c>
      <c r="K38" s="33" t="s">
        <v>6</v>
      </c>
      <c r="L38" s="33" t="s">
        <v>9</v>
      </c>
      <c r="M38" s="33" t="s">
        <v>16</v>
      </c>
      <c r="N38" s="33" t="s">
        <v>197</v>
      </c>
      <c r="O38" s="33" t="s">
        <v>84</v>
      </c>
      <c r="P38" s="37">
        <v>8880382.2060018219</v>
      </c>
      <c r="Q38" s="37">
        <v>7173773.9159660004</v>
      </c>
      <c r="R38" s="38" t="s">
        <v>276</v>
      </c>
      <c r="S38" s="33" t="s">
        <v>193</v>
      </c>
      <c r="T38" s="33"/>
      <c r="U38" s="33" t="s">
        <v>192</v>
      </c>
      <c r="V38" s="33" t="s">
        <v>232</v>
      </c>
      <c r="W38" s="33" t="s">
        <v>232</v>
      </c>
      <c r="X38" s="33" t="s">
        <v>226</v>
      </c>
      <c r="Y38" s="33" t="s">
        <v>227</v>
      </c>
      <c r="Z38" s="33" t="s">
        <v>227</v>
      </c>
      <c r="AA38" s="33" t="s">
        <v>227</v>
      </c>
      <c r="AB38" s="33" t="s">
        <v>403</v>
      </c>
      <c r="AC38" s="33" t="s">
        <v>405</v>
      </c>
    </row>
    <row r="39" spans="1:29" s="13" customFormat="1" ht="123" customHeight="1" x14ac:dyDescent="0.3">
      <c r="A39" s="33">
        <v>37</v>
      </c>
      <c r="B39" s="33" t="s">
        <v>172</v>
      </c>
      <c r="C39" s="33" t="s">
        <v>171</v>
      </c>
      <c r="D39" s="33" t="s">
        <v>173</v>
      </c>
      <c r="E39" s="34">
        <v>1</v>
      </c>
      <c r="F39" s="36" t="s">
        <v>17</v>
      </c>
      <c r="G39" s="36" t="s">
        <v>14</v>
      </c>
      <c r="H39" s="36" t="s">
        <v>8</v>
      </c>
      <c r="I39" s="36"/>
      <c r="J39" s="33" t="s">
        <v>5</v>
      </c>
      <c r="K39" s="33" t="s">
        <v>6</v>
      </c>
      <c r="L39" s="33" t="s">
        <v>9</v>
      </c>
      <c r="M39" s="36" t="s">
        <v>24</v>
      </c>
      <c r="N39" s="33" t="s">
        <v>197</v>
      </c>
      <c r="O39" s="36" t="s">
        <v>84</v>
      </c>
      <c r="P39" s="37">
        <v>62669322.352941178</v>
      </c>
      <c r="Q39" s="37">
        <v>53268924</v>
      </c>
      <c r="R39" s="38" t="s">
        <v>278</v>
      </c>
      <c r="S39" s="33" t="s">
        <v>193</v>
      </c>
      <c r="T39" s="33"/>
      <c r="U39" s="33" t="s">
        <v>192</v>
      </c>
      <c r="V39" s="38" t="s">
        <v>226</v>
      </c>
      <c r="W39" s="38" t="s">
        <v>226</v>
      </c>
      <c r="X39" s="38" t="s">
        <v>226</v>
      </c>
      <c r="Y39" s="38" t="s">
        <v>226</v>
      </c>
      <c r="Z39" s="38" t="s">
        <v>226</v>
      </c>
      <c r="AA39" s="38" t="s">
        <v>227</v>
      </c>
      <c r="AB39" s="38" t="s">
        <v>227</v>
      </c>
      <c r="AC39" s="38" t="s">
        <v>210</v>
      </c>
    </row>
    <row r="40" spans="1:29" s="13" customFormat="1" ht="123" customHeight="1" x14ac:dyDescent="0.3">
      <c r="A40" s="33">
        <v>38</v>
      </c>
      <c r="B40" s="33" t="s">
        <v>172</v>
      </c>
      <c r="C40" s="33" t="s">
        <v>171</v>
      </c>
      <c r="D40" s="33" t="s">
        <v>173</v>
      </c>
      <c r="E40" s="34">
        <v>1</v>
      </c>
      <c r="F40" s="36" t="s">
        <v>17</v>
      </c>
      <c r="G40" s="36" t="s">
        <v>14</v>
      </c>
      <c r="H40" s="36" t="s">
        <v>8</v>
      </c>
      <c r="I40" s="36"/>
      <c r="J40" s="33" t="s">
        <v>5</v>
      </c>
      <c r="K40" s="33" t="s">
        <v>6</v>
      </c>
      <c r="L40" s="33" t="s">
        <v>9</v>
      </c>
      <c r="M40" s="36" t="s">
        <v>25</v>
      </c>
      <c r="N40" s="33" t="s">
        <v>197</v>
      </c>
      <c r="O40" s="36" t="s">
        <v>84</v>
      </c>
      <c r="P40" s="37">
        <v>5021945</v>
      </c>
      <c r="Q40" s="37">
        <v>2008778</v>
      </c>
      <c r="R40" s="38" t="s">
        <v>278</v>
      </c>
      <c r="S40" s="33" t="s">
        <v>193</v>
      </c>
      <c r="T40" s="33"/>
      <c r="U40" s="33" t="s">
        <v>192</v>
      </c>
      <c r="V40" s="38" t="s">
        <v>226</v>
      </c>
      <c r="W40" s="38" t="s">
        <v>226</v>
      </c>
      <c r="X40" s="38" t="s">
        <v>226</v>
      </c>
      <c r="Y40" s="38" t="s">
        <v>226</v>
      </c>
      <c r="Z40" s="38" t="s">
        <v>226</v>
      </c>
      <c r="AA40" s="38" t="s">
        <v>227</v>
      </c>
      <c r="AB40" s="38" t="s">
        <v>227</v>
      </c>
      <c r="AC40" s="38" t="s">
        <v>210</v>
      </c>
    </row>
    <row r="41" spans="1:29" s="13" customFormat="1" ht="123" customHeight="1" x14ac:dyDescent="0.3">
      <c r="A41" s="33">
        <v>39</v>
      </c>
      <c r="B41" s="33" t="s">
        <v>172</v>
      </c>
      <c r="C41" s="33" t="s">
        <v>171</v>
      </c>
      <c r="D41" s="33" t="s">
        <v>173</v>
      </c>
      <c r="E41" s="34">
        <v>1</v>
      </c>
      <c r="F41" s="36" t="s">
        <v>17</v>
      </c>
      <c r="G41" s="36" t="s">
        <v>14</v>
      </c>
      <c r="H41" s="36" t="s">
        <v>18</v>
      </c>
      <c r="I41" s="36"/>
      <c r="J41" s="33" t="s">
        <v>5</v>
      </c>
      <c r="K41" s="33" t="s">
        <v>6</v>
      </c>
      <c r="L41" s="33" t="s">
        <v>9</v>
      </c>
      <c r="M41" s="33" t="s">
        <v>16</v>
      </c>
      <c r="N41" s="33" t="s">
        <v>197</v>
      </c>
      <c r="O41" s="33" t="s">
        <v>84</v>
      </c>
      <c r="P41" s="37">
        <v>5348621.6177190142</v>
      </c>
      <c r="Q41" s="37">
        <v>4320737.1824000003</v>
      </c>
      <c r="R41" s="38" t="str">
        <f>R40</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S41" s="33" t="s">
        <v>193</v>
      </c>
      <c r="T41" s="33"/>
      <c r="U41" s="33" t="s">
        <v>192</v>
      </c>
      <c r="V41" s="33" t="s">
        <v>232</v>
      </c>
      <c r="W41" s="33" t="s">
        <v>232</v>
      </c>
      <c r="X41" s="33" t="s">
        <v>226</v>
      </c>
      <c r="Y41" s="33" t="s">
        <v>227</v>
      </c>
      <c r="Z41" s="33" t="s">
        <v>227</v>
      </c>
      <c r="AA41" s="33" t="s">
        <v>227</v>
      </c>
      <c r="AB41" s="33" t="s">
        <v>403</v>
      </c>
      <c r="AC41" s="33" t="s">
        <v>405</v>
      </c>
    </row>
    <row r="42" spans="1:29" s="13" customFormat="1" ht="123" customHeight="1" x14ac:dyDescent="0.3">
      <c r="A42" s="33">
        <v>40</v>
      </c>
      <c r="B42" s="33" t="s">
        <v>172</v>
      </c>
      <c r="C42" s="33" t="s">
        <v>171</v>
      </c>
      <c r="D42" s="33" t="s">
        <v>173</v>
      </c>
      <c r="E42" s="34">
        <v>1</v>
      </c>
      <c r="F42" s="36" t="s">
        <v>17</v>
      </c>
      <c r="G42" s="36" t="s">
        <v>1</v>
      </c>
      <c r="H42" s="36" t="s">
        <v>8</v>
      </c>
      <c r="I42" s="36"/>
      <c r="J42" s="33" t="s">
        <v>5</v>
      </c>
      <c r="K42" s="33" t="s">
        <v>6</v>
      </c>
      <c r="L42" s="33" t="s">
        <v>9</v>
      </c>
      <c r="M42" s="36" t="s">
        <v>24</v>
      </c>
      <c r="N42" s="33" t="s">
        <v>197</v>
      </c>
      <c r="O42" s="36" t="s">
        <v>84</v>
      </c>
      <c r="P42" s="37">
        <v>50135458.823529407</v>
      </c>
      <c r="Q42" s="37">
        <v>42615140</v>
      </c>
      <c r="R42" s="33" t="s">
        <v>279</v>
      </c>
      <c r="S42" s="33" t="s">
        <v>193</v>
      </c>
      <c r="T42" s="33"/>
      <c r="U42" s="33" t="s">
        <v>192</v>
      </c>
      <c r="V42" s="38" t="s">
        <v>226</v>
      </c>
      <c r="W42" s="38" t="s">
        <v>226</v>
      </c>
      <c r="X42" s="38" t="s">
        <v>226</v>
      </c>
      <c r="Y42" s="38" t="s">
        <v>226</v>
      </c>
      <c r="Z42" s="38" t="s">
        <v>226</v>
      </c>
      <c r="AA42" s="38" t="s">
        <v>227</v>
      </c>
      <c r="AB42" s="38" t="s">
        <v>227</v>
      </c>
      <c r="AC42" s="38" t="s">
        <v>210</v>
      </c>
    </row>
    <row r="43" spans="1:29" s="13" customFormat="1" ht="123" customHeight="1" x14ac:dyDescent="0.3">
      <c r="A43" s="33">
        <v>41</v>
      </c>
      <c r="B43" s="33" t="s">
        <v>172</v>
      </c>
      <c r="C43" s="33" t="s">
        <v>171</v>
      </c>
      <c r="D43" s="33" t="s">
        <v>173</v>
      </c>
      <c r="E43" s="34">
        <v>1</v>
      </c>
      <c r="F43" s="36" t="s">
        <v>17</v>
      </c>
      <c r="G43" s="36" t="s">
        <v>1</v>
      </c>
      <c r="H43" s="36" t="s">
        <v>8</v>
      </c>
      <c r="I43" s="36"/>
      <c r="J43" s="33" t="s">
        <v>5</v>
      </c>
      <c r="K43" s="33" t="s">
        <v>6</v>
      </c>
      <c r="L43" s="33" t="s">
        <v>9</v>
      </c>
      <c r="M43" s="36" t="s">
        <v>25</v>
      </c>
      <c r="N43" s="33" t="s">
        <v>197</v>
      </c>
      <c r="O43" s="36" t="s">
        <v>84</v>
      </c>
      <c r="P43" s="37">
        <v>5021945</v>
      </c>
      <c r="Q43" s="37">
        <v>2008778</v>
      </c>
      <c r="R43" s="38" t="s">
        <v>279</v>
      </c>
      <c r="S43" s="33" t="s">
        <v>193</v>
      </c>
      <c r="T43" s="33"/>
      <c r="U43" s="33" t="s">
        <v>192</v>
      </c>
      <c r="V43" s="38" t="s">
        <v>226</v>
      </c>
      <c r="W43" s="38" t="s">
        <v>226</v>
      </c>
      <c r="X43" s="38" t="s">
        <v>226</v>
      </c>
      <c r="Y43" s="38" t="s">
        <v>226</v>
      </c>
      <c r="Z43" s="38" t="s">
        <v>226</v>
      </c>
      <c r="AA43" s="38" t="s">
        <v>227</v>
      </c>
      <c r="AB43" s="38" t="s">
        <v>227</v>
      </c>
      <c r="AC43" s="38" t="s">
        <v>210</v>
      </c>
    </row>
    <row r="44" spans="1:29" s="13" customFormat="1" ht="123" customHeight="1" x14ac:dyDescent="0.3">
      <c r="A44" s="33">
        <v>42</v>
      </c>
      <c r="B44" s="33" t="s">
        <v>172</v>
      </c>
      <c r="C44" s="33" t="s">
        <v>171</v>
      </c>
      <c r="D44" s="33" t="s">
        <v>173</v>
      </c>
      <c r="E44" s="34">
        <v>1</v>
      </c>
      <c r="F44" s="36" t="s">
        <v>17</v>
      </c>
      <c r="G44" s="36" t="s">
        <v>1</v>
      </c>
      <c r="H44" s="36" t="s">
        <v>18</v>
      </c>
      <c r="I44" s="36" t="s">
        <v>324</v>
      </c>
      <c r="J44" s="33" t="s">
        <v>5</v>
      </c>
      <c r="K44" s="33" t="s">
        <v>6</v>
      </c>
      <c r="L44" s="33" t="s">
        <v>9</v>
      </c>
      <c r="M44" s="33" t="s">
        <v>16</v>
      </c>
      <c r="N44" s="33" t="s">
        <v>197</v>
      </c>
      <c r="O44" s="33" t="s">
        <v>84</v>
      </c>
      <c r="P44" s="37">
        <v>5000000</v>
      </c>
      <c r="Q44" s="37">
        <v>4039500</v>
      </c>
      <c r="R44" s="40" t="s">
        <v>280</v>
      </c>
      <c r="S44" s="33" t="s">
        <v>193</v>
      </c>
      <c r="T44" s="33" t="s">
        <v>338</v>
      </c>
      <c r="U44" s="33" t="s">
        <v>315</v>
      </c>
      <c r="V44" s="41">
        <v>45322</v>
      </c>
      <c r="W44" s="41">
        <v>45383</v>
      </c>
      <c r="X44" s="41">
        <f>Table53[[#This Row],[Dată închidere apel ]]+0</f>
        <v>45383</v>
      </c>
      <c r="Y44" s="41">
        <f>Table53[[#This Row],[Data estimată de începere evaluare tehnică și financiară]]+120</f>
        <v>45503</v>
      </c>
      <c r="Z44" s="41">
        <f>Table53[[#This Row],[Data estimată de finalizare evaluare tehnică și financiară]]+0</f>
        <v>45503</v>
      </c>
      <c r="AA44" s="41">
        <f>Table53[[#This Row],[Data estimată de începere a perioadei de contractare]]+30</f>
        <v>45533</v>
      </c>
      <c r="AB44" s="41">
        <f>Table53[[#This Row],[Data estimată de finalizare a perioadei de contractare]]+1</f>
        <v>45534</v>
      </c>
      <c r="AC44" s="41">
        <v>46934</v>
      </c>
    </row>
    <row r="45" spans="1:29" s="13" customFormat="1" ht="129.6" x14ac:dyDescent="0.3">
      <c r="A45" s="33">
        <v>43</v>
      </c>
      <c r="B45" s="33" t="s">
        <v>172</v>
      </c>
      <c r="C45" s="33" t="s">
        <v>171</v>
      </c>
      <c r="D45" s="33" t="s">
        <v>173</v>
      </c>
      <c r="E45" s="34">
        <v>1</v>
      </c>
      <c r="F45" s="36" t="s">
        <v>17</v>
      </c>
      <c r="G45" s="36" t="s">
        <v>2</v>
      </c>
      <c r="H45" s="36" t="s">
        <v>8</v>
      </c>
      <c r="I45" s="36"/>
      <c r="J45" s="33" t="s">
        <v>5</v>
      </c>
      <c r="K45" s="33" t="s">
        <v>6</v>
      </c>
      <c r="L45" s="33" t="s">
        <v>9</v>
      </c>
      <c r="M45" s="36" t="s">
        <v>24</v>
      </c>
      <c r="N45" s="33" t="s">
        <v>197</v>
      </c>
      <c r="O45" s="36" t="s">
        <v>84</v>
      </c>
      <c r="P45" s="37">
        <v>15400000</v>
      </c>
      <c r="Q45" s="37">
        <f>Table53[[#This Row],[ALOCARE TOTALA]]*0.85</f>
        <v>13090000</v>
      </c>
      <c r="R45" s="38" t="s">
        <v>288</v>
      </c>
      <c r="S45" s="33" t="s">
        <v>193</v>
      </c>
      <c r="T45" s="33"/>
      <c r="U45" s="33" t="s">
        <v>192</v>
      </c>
      <c r="V45" s="38" t="s">
        <v>226</v>
      </c>
      <c r="W45" s="38" t="s">
        <v>226</v>
      </c>
      <c r="X45" s="38" t="s">
        <v>226</v>
      </c>
      <c r="Y45" s="38" t="s">
        <v>226</v>
      </c>
      <c r="Z45" s="38" t="s">
        <v>226</v>
      </c>
      <c r="AA45" s="38" t="s">
        <v>227</v>
      </c>
      <c r="AB45" s="38" t="s">
        <v>227</v>
      </c>
      <c r="AC45" s="38" t="s">
        <v>210</v>
      </c>
    </row>
    <row r="46" spans="1:29" s="13" customFormat="1" ht="129.6" x14ac:dyDescent="0.3">
      <c r="A46" s="33">
        <v>44</v>
      </c>
      <c r="B46" s="33" t="s">
        <v>172</v>
      </c>
      <c r="C46" s="33" t="s">
        <v>171</v>
      </c>
      <c r="D46" s="33" t="s">
        <v>173</v>
      </c>
      <c r="E46" s="34">
        <v>1</v>
      </c>
      <c r="F46" s="36" t="s">
        <v>17</v>
      </c>
      <c r="G46" s="36" t="s">
        <v>2</v>
      </c>
      <c r="H46" s="36" t="s">
        <v>8</v>
      </c>
      <c r="I46" s="36"/>
      <c r="J46" s="33" t="s">
        <v>5</v>
      </c>
      <c r="K46" s="33" t="s">
        <v>6</v>
      </c>
      <c r="L46" s="33" t="s">
        <v>9</v>
      </c>
      <c r="M46" s="36" t="s">
        <v>25</v>
      </c>
      <c r="N46" s="33" t="s">
        <v>197</v>
      </c>
      <c r="O46" s="36" t="s">
        <v>84</v>
      </c>
      <c r="P46" s="37">
        <v>2800000</v>
      </c>
      <c r="Q46" s="37">
        <f>Table53[[#This Row],[ALOCARE TOTALA]]*0.4</f>
        <v>1120000</v>
      </c>
      <c r="R46" s="38" t="s">
        <v>288</v>
      </c>
      <c r="S46" s="33" t="s">
        <v>193</v>
      </c>
      <c r="T46" s="33"/>
      <c r="U46" s="33" t="s">
        <v>192</v>
      </c>
      <c r="V46" s="38" t="s">
        <v>226</v>
      </c>
      <c r="W46" s="38" t="s">
        <v>226</v>
      </c>
      <c r="X46" s="38" t="s">
        <v>226</v>
      </c>
      <c r="Y46" s="38" t="s">
        <v>226</v>
      </c>
      <c r="Z46" s="38" t="s">
        <v>226</v>
      </c>
      <c r="AA46" s="38" t="s">
        <v>227</v>
      </c>
      <c r="AB46" s="38" t="s">
        <v>227</v>
      </c>
      <c r="AC46" s="38" t="s">
        <v>210</v>
      </c>
    </row>
    <row r="47" spans="1:29" s="13" customFormat="1" ht="93.75" customHeight="1" x14ac:dyDescent="0.3">
      <c r="A47" s="33">
        <v>45</v>
      </c>
      <c r="B47" s="33" t="s">
        <v>172</v>
      </c>
      <c r="C47" s="33" t="s">
        <v>171</v>
      </c>
      <c r="D47" s="33" t="s">
        <v>173</v>
      </c>
      <c r="E47" s="34">
        <v>1</v>
      </c>
      <c r="F47" s="36" t="s">
        <v>17</v>
      </c>
      <c r="G47" s="36" t="s">
        <v>2</v>
      </c>
      <c r="H47" s="36" t="s">
        <v>18</v>
      </c>
      <c r="I47" s="36" t="s">
        <v>317</v>
      </c>
      <c r="J47" s="33" t="s">
        <v>5</v>
      </c>
      <c r="K47" s="33" t="s">
        <v>6</v>
      </c>
      <c r="L47" s="33" t="s">
        <v>9</v>
      </c>
      <c r="M47" s="33" t="s">
        <v>16</v>
      </c>
      <c r="N47" s="33" t="s">
        <v>197</v>
      </c>
      <c r="O47" s="33" t="s">
        <v>84</v>
      </c>
      <c r="P47" s="37">
        <v>3200000</v>
      </c>
      <c r="Q47" s="37">
        <v>2585280</v>
      </c>
      <c r="R47" s="33" t="s">
        <v>281</v>
      </c>
      <c r="S47" s="33" t="s">
        <v>193</v>
      </c>
      <c r="T47" s="33" t="s">
        <v>337</v>
      </c>
      <c r="U47" s="33" t="s">
        <v>315</v>
      </c>
      <c r="V47" s="43">
        <v>45273</v>
      </c>
      <c r="W47" s="43">
        <v>45331</v>
      </c>
      <c r="X47" s="41">
        <f>Table53[[#This Row],[Dată închidere apel ]]+0</f>
        <v>45331</v>
      </c>
      <c r="Y47" s="41">
        <f>Table53[[#This Row],[Data estimată de începere evaluare tehnică și financiară]]+120</f>
        <v>45451</v>
      </c>
      <c r="Z47" s="41">
        <f>Table53[[#This Row],[Data estimată de finalizare evaluare tehnică și financiară]]+0</f>
        <v>45451</v>
      </c>
      <c r="AA47" s="41">
        <f>Table53[[#This Row],[Data estimată de începere a perioadei de contractare]]+30</f>
        <v>45481</v>
      </c>
      <c r="AB47" s="41">
        <f>Table53[[#This Row],[Data estimată de finalizare a perioadei de contractare]]+1</f>
        <v>45482</v>
      </c>
      <c r="AC47" s="43">
        <v>47118</v>
      </c>
    </row>
    <row r="48" spans="1:29" s="13" customFormat="1" ht="128.25" customHeight="1" x14ac:dyDescent="0.3">
      <c r="A48" s="33">
        <v>46</v>
      </c>
      <c r="B48" s="33" t="s">
        <v>172</v>
      </c>
      <c r="C48" s="33" t="s">
        <v>171</v>
      </c>
      <c r="D48" s="33" t="s">
        <v>173</v>
      </c>
      <c r="E48" s="34">
        <v>1</v>
      </c>
      <c r="F48" s="36" t="s">
        <v>17</v>
      </c>
      <c r="G48" s="36" t="s">
        <v>400</v>
      </c>
      <c r="H48" s="36" t="s">
        <v>72</v>
      </c>
      <c r="I48" s="36" t="s">
        <v>371</v>
      </c>
      <c r="J48" s="33" t="s">
        <v>5</v>
      </c>
      <c r="K48" s="33" t="s">
        <v>6</v>
      </c>
      <c r="L48" s="33" t="s">
        <v>9</v>
      </c>
      <c r="M48" s="33" t="s">
        <v>16</v>
      </c>
      <c r="N48" s="33" t="s">
        <v>194</v>
      </c>
      <c r="O48" s="33" t="s">
        <v>88</v>
      </c>
      <c r="P48" s="37">
        <v>8120000</v>
      </c>
      <c r="Q48" s="37">
        <v>6560148</v>
      </c>
      <c r="R48" s="33" t="s">
        <v>308</v>
      </c>
      <c r="S48" s="33" t="s">
        <v>193</v>
      </c>
      <c r="T48" s="33" t="s">
        <v>329</v>
      </c>
      <c r="U48" s="33" t="s">
        <v>315</v>
      </c>
      <c r="V48" s="41">
        <v>45426</v>
      </c>
      <c r="W48" s="41">
        <v>45453</v>
      </c>
      <c r="X48" s="41">
        <f>Table53[[#This Row],[Dată închidere apel ]]+0</f>
        <v>45453</v>
      </c>
      <c r="Y48" s="41">
        <f>Table53[[#This Row],[Data estimată de începere evaluare tehnică și financiară]]+120</f>
        <v>45573</v>
      </c>
      <c r="Z48" s="41">
        <f>Table53[[#This Row],[Data estimată de finalizare evaluare tehnică și financiară]]+0</f>
        <v>45573</v>
      </c>
      <c r="AA48" s="41">
        <f>Table53[[#This Row],[Data estimată de începere a perioadei de contractare]]+30</f>
        <v>45603</v>
      </c>
      <c r="AB48" s="41">
        <f>Table53[[#This Row],[Data estimată de finalizare a perioadei de contractare]]+1</f>
        <v>45604</v>
      </c>
      <c r="AC48" s="41">
        <v>47421</v>
      </c>
    </row>
    <row r="49" spans="1:29" s="13" customFormat="1" ht="158.4" x14ac:dyDescent="0.3">
      <c r="A49" s="33">
        <v>47</v>
      </c>
      <c r="B49" s="33" t="s">
        <v>172</v>
      </c>
      <c r="C49" s="33" t="s">
        <v>171</v>
      </c>
      <c r="D49" s="33" t="s">
        <v>173</v>
      </c>
      <c r="E49" s="34">
        <v>1</v>
      </c>
      <c r="F49" s="36" t="s">
        <v>17</v>
      </c>
      <c r="G49" s="36" t="s">
        <v>34</v>
      </c>
      <c r="H49" s="36" t="s">
        <v>8</v>
      </c>
      <c r="I49" s="36"/>
      <c r="J49" s="33" t="s">
        <v>5</v>
      </c>
      <c r="K49" s="33" t="s">
        <v>6</v>
      </c>
      <c r="L49" s="33" t="s">
        <v>9</v>
      </c>
      <c r="M49" s="36" t="s">
        <v>24</v>
      </c>
      <c r="N49" s="36" t="s">
        <v>197</v>
      </c>
      <c r="O49" s="36" t="s">
        <v>88</v>
      </c>
      <c r="P49" s="37">
        <v>5949408.2352941176</v>
      </c>
      <c r="Q49" s="37">
        <v>5056997</v>
      </c>
      <c r="R49" s="38" t="s">
        <v>282</v>
      </c>
      <c r="S49" s="33" t="s">
        <v>193</v>
      </c>
      <c r="T49" s="33"/>
      <c r="U49" s="33" t="s">
        <v>192</v>
      </c>
      <c r="V49" s="41" t="s">
        <v>232</v>
      </c>
      <c r="W49" s="38" t="s">
        <v>232</v>
      </c>
      <c r="X49" s="38" t="s">
        <v>232</v>
      </c>
      <c r="Y49" s="38" t="s">
        <v>226</v>
      </c>
      <c r="Z49" s="38" t="s">
        <v>226</v>
      </c>
      <c r="AA49" s="38" t="s">
        <v>226</v>
      </c>
      <c r="AB49" s="38" t="s">
        <v>226</v>
      </c>
      <c r="AC49" s="41" t="s">
        <v>208</v>
      </c>
    </row>
    <row r="50" spans="1:29" s="13" customFormat="1" ht="158.4" x14ac:dyDescent="0.3">
      <c r="A50" s="33">
        <v>48</v>
      </c>
      <c r="B50" s="33" t="s">
        <v>172</v>
      </c>
      <c r="C50" s="33" t="s">
        <v>171</v>
      </c>
      <c r="D50" s="33" t="s">
        <v>173</v>
      </c>
      <c r="E50" s="34">
        <v>1</v>
      </c>
      <c r="F50" s="36" t="s">
        <v>17</v>
      </c>
      <c r="G50" s="36" t="s">
        <v>34</v>
      </c>
      <c r="H50" s="36" t="s">
        <v>8</v>
      </c>
      <c r="I50" s="36"/>
      <c r="J50" s="33" t="s">
        <v>5</v>
      </c>
      <c r="K50" s="33" t="s">
        <v>6</v>
      </c>
      <c r="L50" s="33" t="s">
        <v>9</v>
      </c>
      <c r="M50" s="36" t="s">
        <v>25</v>
      </c>
      <c r="N50" s="36" t="s">
        <v>197</v>
      </c>
      <c r="O50" s="36" t="s">
        <v>88</v>
      </c>
      <c r="P50" s="37">
        <v>836990</v>
      </c>
      <c r="Q50" s="37">
        <v>334796</v>
      </c>
      <c r="R50" s="38" t="s">
        <v>282</v>
      </c>
      <c r="S50" s="33" t="s">
        <v>193</v>
      </c>
      <c r="T50" s="33"/>
      <c r="U50" s="33" t="s">
        <v>192</v>
      </c>
      <c r="V50" s="41" t="s">
        <v>232</v>
      </c>
      <c r="W50" s="38" t="s">
        <v>232</v>
      </c>
      <c r="X50" s="38" t="s">
        <v>232</v>
      </c>
      <c r="Y50" s="38" t="s">
        <v>226</v>
      </c>
      <c r="Z50" s="38" t="s">
        <v>226</v>
      </c>
      <c r="AA50" s="38" t="s">
        <v>226</v>
      </c>
      <c r="AB50" s="38" t="s">
        <v>226</v>
      </c>
      <c r="AC50" s="41" t="s">
        <v>208</v>
      </c>
    </row>
    <row r="51" spans="1:29" s="13" customFormat="1" ht="159.75" customHeight="1" x14ac:dyDescent="0.3">
      <c r="A51" s="33">
        <v>49</v>
      </c>
      <c r="B51" s="33" t="s">
        <v>172</v>
      </c>
      <c r="C51" s="33" t="s">
        <v>171</v>
      </c>
      <c r="D51" s="33" t="s">
        <v>173</v>
      </c>
      <c r="E51" s="34">
        <v>1</v>
      </c>
      <c r="F51" s="36" t="s">
        <v>17</v>
      </c>
      <c r="G51" s="36" t="s">
        <v>34</v>
      </c>
      <c r="H51" s="36" t="s">
        <v>18</v>
      </c>
      <c r="I51" s="36"/>
      <c r="J51" s="33" t="s">
        <v>5</v>
      </c>
      <c r="K51" s="33" t="s">
        <v>6</v>
      </c>
      <c r="L51" s="33" t="s">
        <v>9</v>
      </c>
      <c r="M51" s="33" t="s">
        <v>16</v>
      </c>
      <c r="N51" s="33" t="s">
        <v>197</v>
      </c>
      <c r="O51" s="33" t="s">
        <v>88</v>
      </c>
      <c r="P51" s="37">
        <v>1671444.1176695446</v>
      </c>
      <c r="Q51" s="37">
        <v>1350230.182</v>
      </c>
      <c r="R51" s="38" t="s">
        <v>282</v>
      </c>
      <c r="S51" s="33" t="s">
        <v>193</v>
      </c>
      <c r="T51" s="33"/>
      <c r="U51" s="33" t="s">
        <v>192</v>
      </c>
      <c r="V51" s="33" t="s">
        <v>232</v>
      </c>
      <c r="W51" s="33" t="s">
        <v>232</v>
      </c>
      <c r="X51" s="33" t="s">
        <v>226</v>
      </c>
      <c r="Y51" s="33" t="s">
        <v>227</v>
      </c>
      <c r="Z51" s="33" t="s">
        <v>227</v>
      </c>
      <c r="AA51" s="33" t="s">
        <v>227</v>
      </c>
      <c r="AB51" s="33" t="s">
        <v>403</v>
      </c>
      <c r="AC51" s="33" t="s">
        <v>405</v>
      </c>
    </row>
    <row r="52" spans="1:29" s="13" customFormat="1" ht="65.25" customHeight="1" x14ac:dyDescent="0.3">
      <c r="A52" s="33">
        <v>50</v>
      </c>
      <c r="B52" s="33" t="s">
        <v>172</v>
      </c>
      <c r="C52" s="33" t="s">
        <v>171</v>
      </c>
      <c r="D52" s="33" t="s">
        <v>173</v>
      </c>
      <c r="E52" s="34">
        <v>1</v>
      </c>
      <c r="F52" s="36" t="s">
        <v>19</v>
      </c>
      <c r="G52" s="36" t="s">
        <v>3</v>
      </c>
      <c r="H52" s="36" t="s">
        <v>343</v>
      </c>
      <c r="I52" s="36"/>
      <c r="J52" s="33" t="s">
        <v>5</v>
      </c>
      <c r="K52" s="33" t="s">
        <v>6</v>
      </c>
      <c r="L52" s="33" t="s">
        <v>9</v>
      </c>
      <c r="M52" s="33" t="s">
        <v>16</v>
      </c>
      <c r="N52" s="36" t="s">
        <v>194</v>
      </c>
      <c r="O52" s="33" t="s">
        <v>84</v>
      </c>
      <c r="P52" s="37">
        <v>16500000</v>
      </c>
      <c r="Q52" s="37">
        <f>Table53[[#This Row],[ALOCARE TOTALA]]*0.80788</f>
        <v>13330020</v>
      </c>
      <c r="R52" s="33" t="s">
        <v>283</v>
      </c>
      <c r="S52" s="33" t="s">
        <v>193</v>
      </c>
      <c r="T52" s="33"/>
      <c r="U52" s="33" t="s">
        <v>192</v>
      </c>
      <c r="V52" s="33" t="s">
        <v>398</v>
      </c>
      <c r="W52" s="33" t="s">
        <v>232</v>
      </c>
      <c r="X52" s="33" t="s">
        <v>226</v>
      </c>
      <c r="Y52" s="33" t="s">
        <v>227</v>
      </c>
      <c r="Z52" s="33" t="s">
        <v>227</v>
      </c>
      <c r="AA52" s="33" t="s">
        <v>227</v>
      </c>
      <c r="AB52" s="33" t="s">
        <v>403</v>
      </c>
      <c r="AC52" s="33" t="s">
        <v>212</v>
      </c>
    </row>
    <row r="53" spans="1:29" s="13" customFormat="1" ht="111" customHeight="1" x14ac:dyDescent="0.3">
      <c r="A53" s="33">
        <v>51</v>
      </c>
      <c r="B53" s="33" t="s">
        <v>172</v>
      </c>
      <c r="C53" s="33" t="s">
        <v>171</v>
      </c>
      <c r="D53" s="33" t="s">
        <v>173</v>
      </c>
      <c r="E53" s="34">
        <v>1</v>
      </c>
      <c r="F53" s="36" t="s">
        <v>19</v>
      </c>
      <c r="G53" s="36" t="s">
        <v>21</v>
      </c>
      <c r="H53" s="36" t="s">
        <v>8</v>
      </c>
      <c r="I53" s="36"/>
      <c r="J53" s="33" t="s">
        <v>5</v>
      </c>
      <c r="K53" s="33" t="s">
        <v>6</v>
      </c>
      <c r="L53" s="33" t="s">
        <v>9</v>
      </c>
      <c r="M53" s="36" t="s">
        <v>24</v>
      </c>
      <c r="N53" s="36" t="s">
        <v>197</v>
      </c>
      <c r="O53" s="36" t="s">
        <v>84</v>
      </c>
      <c r="P53" s="37">
        <v>6684728.2352941176</v>
      </c>
      <c r="Q53" s="37">
        <v>5682019</v>
      </c>
      <c r="R53" s="38" t="s">
        <v>277</v>
      </c>
      <c r="S53" s="33" t="s">
        <v>193</v>
      </c>
      <c r="T53" s="33"/>
      <c r="U53" s="33" t="s">
        <v>192</v>
      </c>
      <c r="V53" s="33" t="s">
        <v>232</v>
      </c>
      <c r="W53" s="33" t="s">
        <v>232</v>
      </c>
      <c r="X53" s="33" t="s">
        <v>226</v>
      </c>
      <c r="Y53" s="33" t="s">
        <v>227</v>
      </c>
      <c r="Z53" s="33" t="s">
        <v>227</v>
      </c>
      <c r="AA53" s="33" t="s">
        <v>227</v>
      </c>
      <c r="AB53" s="33" t="s">
        <v>403</v>
      </c>
      <c r="AC53" s="33" t="s">
        <v>212</v>
      </c>
    </row>
    <row r="54" spans="1:29" s="13" customFormat="1" ht="136.5" customHeight="1" x14ac:dyDescent="0.3">
      <c r="A54" s="33">
        <v>52</v>
      </c>
      <c r="B54" s="33" t="s">
        <v>172</v>
      </c>
      <c r="C54" s="33" t="s">
        <v>171</v>
      </c>
      <c r="D54" s="33" t="s">
        <v>173</v>
      </c>
      <c r="E54" s="34">
        <v>1</v>
      </c>
      <c r="F54" s="36" t="s">
        <v>19</v>
      </c>
      <c r="G54" s="36" t="s">
        <v>21</v>
      </c>
      <c r="H54" s="36" t="s">
        <v>8</v>
      </c>
      <c r="I54" s="36"/>
      <c r="J54" s="33" t="s">
        <v>5</v>
      </c>
      <c r="K54" s="33" t="s">
        <v>6</v>
      </c>
      <c r="L54" s="33" t="s">
        <v>9</v>
      </c>
      <c r="M54" s="36" t="s">
        <v>25</v>
      </c>
      <c r="N54" s="36" t="s">
        <v>197</v>
      </c>
      <c r="O54" s="36" t="s">
        <v>84</v>
      </c>
      <c r="P54" s="37">
        <v>1255487.5</v>
      </c>
      <c r="Q54" s="37">
        <v>502195</v>
      </c>
      <c r="R54" s="38" t="s">
        <v>277</v>
      </c>
      <c r="S54" s="33" t="s">
        <v>193</v>
      </c>
      <c r="T54" s="33"/>
      <c r="U54" s="33" t="s">
        <v>192</v>
      </c>
      <c r="V54" s="33" t="s">
        <v>232</v>
      </c>
      <c r="W54" s="33" t="s">
        <v>232</v>
      </c>
      <c r="X54" s="33" t="s">
        <v>226</v>
      </c>
      <c r="Y54" s="33" t="s">
        <v>227</v>
      </c>
      <c r="Z54" s="33" t="s">
        <v>227</v>
      </c>
      <c r="AA54" s="33" t="s">
        <v>227</v>
      </c>
      <c r="AB54" s="33" t="s">
        <v>403</v>
      </c>
      <c r="AC54" s="33" t="s">
        <v>212</v>
      </c>
    </row>
    <row r="55" spans="1:29" s="13" customFormat="1" ht="98.25" customHeight="1" x14ac:dyDescent="0.3">
      <c r="A55" s="33">
        <v>53</v>
      </c>
      <c r="B55" s="33" t="s">
        <v>172</v>
      </c>
      <c r="C55" s="33" t="s">
        <v>171</v>
      </c>
      <c r="D55" s="33" t="s">
        <v>173</v>
      </c>
      <c r="E55" s="34">
        <v>1</v>
      </c>
      <c r="F55" s="36" t="s">
        <v>19</v>
      </c>
      <c r="G55" s="36" t="s">
        <v>21</v>
      </c>
      <c r="H55" s="36" t="s">
        <v>20</v>
      </c>
      <c r="I55" s="36"/>
      <c r="J55" s="33" t="s">
        <v>5</v>
      </c>
      <c r="K55" s="33" t="s">
        <v>6</v>
      </c>
      <c r="L55" s="33" t="s">
        <v>9</v>
      </c>
      <c r="M55" s="33" t="s">
        <v>16</v>
      </c>
      <c r="N55" s="36" t="s">
        <v>197</v>
      </c>
      <c r="O55" s="33" t="s">
        <v>84</v>
      </c>
      <c r="P55" s="37">
        <v>1337156.0294297531</v>
      </c>
      <c r="Q55" s="37">
        <v>1080184.5456000001</v>
      </c>
      <c r="R55" s="38" t="s">
        <v>284</v>
      </c>
      <c r="S55" s="33" t="s">
        <v>193</v>
      </c>
      <c r="T55" s="33"/>
      <c r="U55" s="33" t="s">
        <v>192</v>
      </c>
      <c r="V55" s="33" t="s">
        <v>232</v>
      </c>
      <c r="W55" s="33" t="s">
        <v>232</v>
      </c>
      <c r="X55" s="33" t="s">
        <v>226</v>
      </c>
      <c r="Y55" s="33" t="s">
        <v>227</v>
      </c>
      <c r="Z55" s="33" t="s">
        <v>227</v>
      </c>
      <c r="AA55" s="33" t="s">
        <v>227</v>
      </c>
      <c r="AB55" s="33" t="s">
        <v>403</v>
      </c>
      <c r="AC55" s="33" t="s">
        <v>406</v>
      </c>
    </row>
    <row r="56" spans="1:29" s="13" customFormat="1" ht="86.25" customHeight="1" x14ac:dyDescent="0.3">
      <c r="A56" s="33">
        <v>54</v>
      </c>
      <c r="B56" s="33" t="s">
        <v>172</v>
      </c>
      <c r="C56" s="33" t="s">
        <v>171</v>
      </c>
      <c r="D56" s="33" t="s">
        <v>173</v>
      </c>
      <c r="E56" s="34">
        <v>1</v>
      </c>
      <c r="F56" s="36" t="s">
        <v>19</v>
      </c>
      <c r="G56" s="36" t="s">
        <v>13</v>
      </c>
      <c r="H56" s="36" t="s">
        <v>8</v>
      </c>
      <c r="I56" s="36"/>
      <c r="J56" s="33" t="s">
        <v>5</v>
      </c>
      <c r="K56" s="33" t="s">
        <v>6</v>
      </c>
      <c r="L56" s="33" t="s">
        <v>9</v>
      </c>
      <c r="M56" s="36" t="s">
        <v>24</v>
      </c>
      <c r="N56" s="36" t="s">
        <v>197</v>
      </c>
      <c r="O56" s="36" t="s">
        <v>84</v>
      </c>
      <c r="P56" s="37">
        <v>5849136.4705882352</v>
      </c>
      <c r="Q56" s="37">
        <v>4971766</v>
      </c>
      <c r="R56" s="38" t="s">
        <v>277</v>
      </c>
      <c r="S56" s="33" t="s">
        <v>193</v>
      </c>
      <c r="T56" s="33"/>
      <c r="U56" s="33" t="s">
        <v>192</v>
      </c>
      <c r="V56" s="38" t="s">
        <v>227</v>
      </c>
      <c r="W56" s="38" t="s">
        <v>227</v>
      </c>
      <c r="X56" s="38" t="s">
        <v>227</v>
      </c>
      <c r="Y56" s="38" t="s">
        <v>227</v>
      </c>
      <c r="Z56" s="38" t="s">
        <v>227</v>
      </c>
      <c r="AA56" s="38" t="s">
        <v>227</v>
      </c>
      <c r="AB56" s="38" t="s">
        <v>227</v>
      </c>
      <c r="AC56" s="38" t="s">
        <v>210</v>
      </c>
    </row>
    <row r="57" spans="1:29" s="13" customFormat="1" ht="80.25" customHeight="1" x14ac:dyDescent="0.3">
      <c r="A57" s="33">
        <v>55</v>
      </c>
      <c r="B57" s="33" t="s">
        <v>172</v>
      </c>
      <c r="C57" s="33" t="s">
        <v>171</v>
      </c>
      <c r="D57" s="33" t="s">
        <v>173</v>
      </c>
      <c r="E57" s="34">
        <v>1</v>
      </c>
      <c r="F57" s="36" t="s">
        <v>19</v>
      </c>
      <c r="G57" s="36" t="s">
        <v>13</v>
      </c>
      <c r="H57" s="36" t="s">
        <v>8</v>
      </c>
      <c r="I57" s="36"/>
      <c r="J57" s="33" t="s">
        <v>5</v>
      </c>
      <c r="K57" s="33" t="s">
        <v>6</v>
      </c>
      <c r="L57" s="33" t="s">
        <v>9</v>
      </c>
      <c r="M57" s="36" t="s">
        <v>25</v>
      </c>
      <c r="N57" s="36" t="s">
        <v>197</v>
      </c>
      <c r="O57" s="36" t="s">
        <v>84</v>
      </c>
      <c r="P57" s="37">
        <v>1255487.5</v>
      </c>
      <c r="Q57" s="37">
        <v>502195</v>
      </c>
      <c r="R57" s="38" t="s">
        <v>277</v>
      </c>
      <c r="S57" s="33" t="s">
        <v>193</v>
      </c>
      <c r="T57" s="33"/>
      <c r="U57" s="33" t="s">
        <v>192</v>
      </c>
      <c r="V57" s="38" t="s">
        <v>227</v>
      </c>
      <c r="W57" s="38" t="s">
        <v>227</v>
      </c>
      <c r="X57" s="38" t="s">
        <v>227</v>
      </c>
      <c r="Y57" s="38" t="s">
        <v>227</v>
      </c>
      <c r="Z57" s="38" t="s">
        <v>227</v>
      </c>
      <c r="AA57" s="38" t="s">
        <v>227</v>
      </c>
      <c r="AB57" s="38" t="s">
        <v>232</v>
      </c>
      <c r="AC57" s="38" t="s">
        <v>210</v>
      </c>
    </row>
    <row r="58" spans="1:29" s="13" customFormat="1" ht="117" customHeight="1" x14ac:dyDescent="0.3">
      <c r="A58" s="33">
        <v>56</v>
      </c>
      <c r="B58" s="33" t="s">
        <v>172</v>
      </c>
      <c r="C58" s="33" t="s">
        <v>171</v>
      </c>
      <c r="D58" s="33" t="s">
        <v>173</v>
      </c>
      <c r="E58" s="34">
        <v>1</v>
      </c>
      <c r="F58" s="36" t="s">
        <v>19</v>
      </c>
      <c r="G58" s="36" t="s">
        <v>13</v>
      </c>
      <c r="H58" s="36" t="s">
        <v>20</v>
      </c>
      <c r="I58" s="36"/>
      <c r="J58" s="33" t="s">
        <v>5</v>
      </c>
      <c r="K58" s="33" t="s">
        <v>6</v>
      </c>
      <c r="L58" s="33" t="s">
        <v>9</v>
      </c>
      <c r="M58" s="33" t="s">
        <v>16</v>
      </c>
      <c r="N58" s="36" t="s">
        <v>309</v>
      </c>
      <c r="O58" s="33" t="s">
        <v>84</v>
      </c>
      <c r="P58" s="37">
        <v>1337156.0294297531</v>
      </c>
      <c r="Q58" s="37">
        <v>1080184.5456000001</v>
      </c>
      <c r="R58" s="38" t="s">
        <v>277</v>
      </c>
      <c r="S58" s="33" t="s">
        <v>193</v>
      </c>
      <c r="T58" s="33"/>
      <c r="U58" s="33" t="s">
        <v>192</v>
      </c>
      <c r="V58" s="38" t="s">
        <v>227</v>
      </c>
      <c r="W58" s="38" t="s">
        <v>227</v>
      </c>
      <c r="X58" s="38" t="s">
        <v>227</v>
      </c>
      <c r="Y58" s="38" t="s">
        <v>227</v>
      </c>
      <c r="Z58" s="38" t="s">
        <v>227</v>
      </c>
      <c r="AA58" s="38" t="s">
        <v>227</v>
      </c>
      <c r="AB58" s="38" t="s">
        <v>227</v>
      </c>
      <c r="AC58" s="38" t="s">
        <v>210</v>
      </c>
    </row>
    <row r="59" spans="1:29" s="13" customFormat="1" ht="128.25" customHeight="1" x14ac:dyDescent="0.3">
      <c r="A59" s="33">
        <v>57</v>
      </c>
      <c r="B59" s="33" t="s">
        <v>172</v>
      </c>
      <c r="C59" s="33" t="s">
        <v>171</v>
      </c>
      <c r="D59" s="33" t="s">
        <v>173</v>
      </c>
      <c r="E59" s="34">
        <v>1</v>
      </c>
      <c r="F59" s="36" t="s">
        <v>26</v>
      </c>
      <c r="G59" s="36" t="s">
        <v>47</v>
      </c>
      <c r="H59" s="36" t="s">
        <v>8</v>
      </c>
      <c r="I59" s="36"/>
      <c r="J59" s="33" t="s">
        <v>5</v>
      </c>
      <c r="K59" s="33" t="s">
        <v>6</v>
      </c>
      <c r="L59" s="33" t="s">
        <v>9</v>
      </c>
      <c r="M59" s="36" t="s">
        <v>24</v>
      </c>
      <c r="N59" s="36" t="s">
        <v>197</v>
      </c>
      <c r="O59" s="36" t="s">
        <v>85</v>
      </c>
      <c r="P59" s="37">
        <v>11698274.117647059</v>
      </c>
      <c r="Q59" s="37">
        <v>9943533</v>
      </c>
      <c r="R59" s="38" t="s">
        <v>285</v>
      </c>
      <c r="S59" s="33" t="s">
        <v>193</v>
      </c>
      <c r="T59" s="33"/>
      <c r="U59" s="33" t="s">
        <v>192</v>
      </c>
      <c r="V59" s="38" t="s">
        <v>226</v>
      </c>
      <c r="W59" s="38" t="s">
        <v>235</v>
      </c>
      <c r="X59" s="38" t="s">
        <v>235</v>
      </c>
      <c r="Y59" s="38" t="s">
        <v>344</v>
      </c>
      <c r="Z59" s="38" t="s">
        <v>344</v>
      </c>
      <c r="AA59" s="38" t="s">
        <v>344</v>
      </c>
      <c r="AB59" s="38" t="s">
        <v>344</v>
      </c>
      <c r="AC59" s="38" t="s">
        <v>236</v>
      </c>
    </row>
    <row r="60" spans="1:29" s="13" customFormat="1" ht="158.4" x14ac:dyDescent="0.3">
      <c r="A60" s="33">
        <v>58</v>
      </c>
      <c r="B60" s="33" t="s">
        <v>172</v>
      </c>
      <c r="C60" s="33" t="s">
        <v>171</v>
      </c>
      <c r="D60" s="33" t="s">
        <v>173</v>
      </c>
      <c r="E60" s="34">
        <v>1</v>
      </c>
      <c r="F60" s="36" t="s">
        <v>26</v>
      </c>
      <c r="G60" s="36" t="s">
        <v>47</v>
      </c>
      <c r="H60" s="36" t="s">
        <v>8</v>
      </c>
      <c r="I60" s="36"/>
      <c r="J60" s="33" t="s">
        <v>5</v>
      </c>
      <c r="K60" s="33" t="s">
        <v>6</v>
      </c>
      <c r="L60" s="33" t="s">
        <v>9</v>
      </c>
      <c r="M60" s="36" t="s">
        <v>25</v>
      </c>
      <c r="N60" s="36" t="s">
        <v>197</v>
      </c>
      <c r="O60" s="36" t="s">
        <v>85</v>
      </c>
      <c r="P60" s="37">
        <v>1673982.5</v>
      </c>
      <c r="Q60" s="37">
        <v>669593</v>
      </c>
      <c r="R60" s="38" t="s">
        <v>285</v>
      </c>
      <c r="S60" s="33" t="s">
        <v>193</v>
      </c>
      <c r="T60" s="33"/>
      <c r="U60" s="33" t="s">
        <v>192</v>
      </c>
      <c r="V60" s="38" t="s">
        <v>226</v>
      </c>
      <c r="W60" s="38" t="s">
        <v>235</v>
      </c>
      <c r="X60" s="38" t="s">
        <v>235</v>
      </c>
      <c r="Y60" s="38" t="s">
        <v>344</v>
      </c>
      <c r="Z60" s="38" t="s">
        <v>344</v>
      </c>
      <c r="AA60" s="38" t="s">
        <v>344</v>
      </c>
      <c r="AB60" s="38" t="s">
        <v>344</v>
      </c>
      <c r="AC60" s="38" t="s">
        <v>236</v>
      </c>
    </row>
    <row r="61" spans="1:29" s="13" customFormat="1" ht="105" customHeight="1" x14ac:dyDescent="0.3">
      <c r="A61" s="33">
        <v>59</v>
      </c>
      <c r="B61" s="33" t="s">
        <v>172</v>
      </c>
      <c r="C61" s="33" t="s">
        <v>171</v>
      </c>
      <c r="D61" s="33" t="s">
        <v>173</v>
      </c>
      <c r="E61" s="34">
        <v>1</v>
      </c>
      <c r="F61" s="36" t="s">
        <v>26</v>
      </c>
      <c r="G61" s="36" t="s">
        <v>47</v>
      </c>
      <c r="H61" s="36" t="s">
        <v>20</v>
      </c>
      <c r="I61" s="36"/>
      <c r="J61" s="33" t="s">
        <v>5</v>
      </c>
      <c r="K61" s="33" t="s">
        <v>6</v>
      </c>
      <c r="L61" s="33" t="s">
        <v>9</v>
      </c>
      <c r="M61" s="33" t="s">
        <v>16</v>
      </c>
      <c r="N61" s="33" t="s">
        <v>197</v>
      </c>
      <c r="O61" s="33" t="s">
        <v>85</v>
      </c>
      <c r="P61" s="37">
        <v>1671444.1176695446</v>
      </c>
      <c r="Q61" s="37">
        <v>1350230.182</v>
      </c>
      <c r="R61" s="38" t="s">
        <v>285</v>
      </c>
      <c r="S61" s="33" t="s">
        <v>193</v>
      </c>
      <c r="T61" s="33"/>
      <c r="U61" s="33" t="s">
        <v>192</v>
      </c>
      <c r="V61" s="38" t="s">
        <v>232</v>
      </c>
      <c r="W61" s="38" t="s">
        <v>226</v>
      </c>
      <c r="X61" s="38" t="s">
        <v>227</v>
      </c>
      <c r="Y61" s="38" t="s">
        <v>227</v>
      </c>
      <c r="Z61" s="38" t="s">
        <v>252</v>
      </c>
      <c r="AA61" s="38" t="s">
        <v>252</v>
      </c>
      <c r="AB61" s="38" t="s">
        <v>252</v>
      </c>
      <c r="AC61" s="38" t="s">
        <v>211</v>
      </c>
    </row>
    <row r="62" spans="1:29" s="13" customFormat="1" ht="100.8" x14ac:dyDescent="0.3">
      <c r="A62" s="33">
        <v>60</v>
      </c>
      <c r="B62" s="33" t="s">
        <v>172</v>
      </c>
      <c r="C62" s="33" t="s">
        <v>171</v>
      </c>
      <c r="D62" s="33" t="s">
        <v>173</v>
      </c>
      <c r="E62" s="34">
        <v>1</v>
      </c>
      <c r="F62" s="36" t="s">
        <v>26</v>
      </c>
      <c r="G62" s="36" t="s">
        <v>27</v>
      </c>
      <c r="H62" s="36" t="s">
        <v>20</v>
      </c>
      <c r="I62" s="36"/>
      <c r="J62" s="33" t="s">
        <v>5</v>
      </c>
      <c r="K62" s="33" t="s">
        <v>6</v>
      </c>
      <c r="L62" s="33" t="s">
        <v>9</v>
      </c>
      <c r="M62" s="33" t="s">
        <v>16</v>
      </c>
      <c r="N62" s="36" t="s">
        <v>197</v>
      </c>
      <c r="O62" s="33" t="s">
        <v>85</v>
      </c>
      <c r="P62" s="37">
        <v>835722.64707006642</v>
      </c>
      <c r="Q62" s="37">
        <v>675115.59100000001</v>
      </c>
      <c r="R62" s="38" t="s">
        <v>286</v>
      </c>
      <c r="S62" s="33" t="s">
        <v>193</v>
      </c>
      <c r="T62" s="33"/>
      <c r="U62" s="33" t="s">
        <v>192</v>
      </c>
      <c r="V62" s="38" t="s">
        <v>232</v>
      </c>
      <c r="W62" s="38" t="s">
        <v>226</v>
      </c>
      <c r="X62" s="38" t="s">
        <v>227</v>
      </c>
      <c r="Y62" s="38" t="s">
        <v>227</v>
      </c>
      <c r="Z62" s="38" t="s">
        <v>252</v>
      </c>
      <c r="AA62" s="38" t="s">
        <v>252</v>
      </c>
      <c r="AB62" s="38" t="s">
        <v>252</v>
      </c>
      <c r="AC62" s="38" t="s">
        <v>407</v>
      </c>
    </row>
    <row r="63" spans="1:29" s="13" customFormat="1" ht="100.8" x14ac:dyDescent="0.3">
      <c r="A63" s="33">
        <v>61</v>
      </c>
      <c r="B63" s="33" t="s">
        <v>172</v>
      </c>
      <c r="C63" s="33" t="s">
        <v>171</v>
      </c>
      <c r="D63" s="33" t="s">
        <v>173</v>
      </c>
      <c r="E63" s="34">
        <v>1</v>
      </c>
      <c r="F63" s="36" t="s">
        <v>26</v>
      </c>
      <c r="G63" s="33" t="s">
        <v>28</v>
      </c>
      <c r="H63" s="36" t="s">
        <v>20</v>
      </c>
      <c r="I63" s="36"/>
      <c r="J63" s="33" t="s">
        <v>5</v>
      </c>
      <c r="K63" s="33" t="s">
        <v>6</v>
      </c>
      <c r="L63" s="33" t="s">
        <v>9</v>
      </c>
      <c r="M63" s="33" t="s">
        <v>16</v>
      </c>
      <c r="N63" s="36" t="s">
        <v>197</v>
      </c>
      <c r="O63" s="33" t="s">
        <v>85</v>
      </c>
      <c r="P63" s="37">
        <v>835722.64707006642</v>
      </c>
      <c r="Q63" s="37">
        <v>675115.59100000001</v>
      </c>
      <c r="R63" s="38" t="s">
        <v>286</v>
      </c>
      <c r="S63" s="33" t="s">
        <v>193</v>
      </c>
      <c r="T63" s="33"/>
      <c r="U63" s="33" t="s">
        <v>192</v>
      </c>
      <c r="V63" s="38" t="s">
        <v>232</v>
      </c>
      <c r="W63" s="38" t="s">
        <v>226</v>
      </c>
      <c r="X63" s="38" t="s">
        <v>227</v>
      </c>
      <c r="Y63" s="38" t="s">
        <v>227</v>
      </c>
      <c r="Z63" s="38" t="s">
        <v>252</v>
      </c>
      <c r="AA63" s="38" t="s">
        <v>252</v>
      </c>
      <c r="AB63" s="38" t="s">
        <v>252</v>
      </c>
      <c r="AC63" s="38" t="s">
        <v>407</v>
      </c>
    </row>
    <row r="64" spans="1:29" s="13" customFormat="1" ht="100.8" x14ac:dyDescent="0.3">
      <c r="A64" s="33">
        <v>62</v>
      </c>
      <c r="B64" s="33" t="s">
        <v>172</v>
      </c>
      <c r="C64" s="33" t="s">
        <v>171</v>
      </c>
      <c r="D64" s="33" t="s">
        <v>173</v>
      </c>
      <c r="E64" s="34">
        <v>1</v>
      </c>
      <c r="F64" s="36" t="s">
        <v>26</v>
      </c>
      <c r="G64" s="36" t="s">
        <v>29</v>
      </c>
      <c r="H64" s="36" t="s">
        <v>20</v>
      </c>
      <c r="I64" s="36"/>
      <c r="J64" s="33" t="s">
        <v>5</v>
      </c>
      <c r="K64" s="33" t="s">
        <v>6</v>
      </c>
      <c r="L64" s="33" t="s">
        <v>9</v>
      </c>
      <c r="M64" s="33" t="s">
        <v>16</v>
      </c>
      <c r="N64" s="36" t="s">
        <v>197</v>
      </c>
      <c r="O64" s="33" t="s">
        <v>85</v>
      </c>
      <c r="P64" s="37">
        <v>835722.64707006642</v>
      </c>
      <c r="Q64" s="37">
        <v>675115.59100000001</v>
      </c>
      <c r="R64" s="38" t="s">
        <v>286</v>
      </c>
      <c r="S64" s="33" t="s">
        <v>193</v>
      </c>
      <c r="T64" s="33"/>
      <c r="U64" s="33" t="s">
        <v>192</v>
      </c>
      <c r="V64" s="38" t="s">
        <v>232</v>
      </c>
      <c r="W64" s="38" t="s">
        <v>226</v>
      </c>
      <c r="X64" s="38" t="s">
        <v>227</v>
      </c>
      <c r="Y64" s="38" t="s">
        <v>227</v>
      </c>
      <c r="Z64" s="38" t="s">
        <v>252</v>
      </c>
      <c r="AA64" s="38" t="s">
        <v>252</v>
      </c>
      <c r="AB64" s="38" t="s">
        <v>252</v>
      </c>
      <c r="AC64" s="38" t="s">
        <v>407</v>
      </c>
    </row>
    <row r="65" spans="1:29" s="13" customFormat="1" ht="100.8" x14ac:dyDescent="0.3">
      <c r="A65" s="33">
        <v>63</v>
      </c>
      <c r="B65" s="33" t="s">
        <v>172</v>
      </c>
      <c r="C65" s="33" t="s">
        <v>171</v>
      </c>
      <c r="D65" s="33" t="s">
        <v>173</v>
      </c>
      <c r="E65" s="34">
        <v>1</v>
      </c>
      <c r="F65" s="36" t="s">
        <v>26</v>
      </c>
      <c r="G65" s="36" t="s">
        <v>30</v>
      </c>
      <c r="H65" s="36" t="s">
        <v>20</v>
      </c>
      <c r="I65" s="36"/>
      <c r="J65" s="33" t="s">
        <v>5</v>
      </c>
      <c r="K65" s="33" t="s">
        <v>6</v>
      </c>
      <c r="L65" s="33" t="s">
        <v>9</v>
      </c>
      <c r="M65" s="33" t="s">
        <v>16</v>
      </c>
      <c r="N65" s="36" t="s">
        <v>197</v>
      </c>
      <c r="O65" s="33" t="s">
        <v>85</v>
      </c>
      <c r="P65" s="37">
        <v>835722.64707006642</v>
      </c>
      <c r="Q65" s="37">
        <v>675115.59100000001</v>
      </c>
      <c r="R65" s="38" t="s">
        <v>286</v>
      </c>
      <c r="S65" s="33" t="s">
        <v>193</v>
      </c>
      <c r="T65" s="33"/>
      <c r="U65" s="33" t="s">
        <v>192</v>
      </c>
      <c r="V65" s="38" t="s">
        <v>232</v>
      </c>
      <c r="W65" s="38" t="s">
        <v>226</v>
      </c>
      <c r="X65" s="38" t="s">
        <v>227</v>
      </c>
      <c r="Y65" s="38" t="s">
        <v>227</v>
      </c>
      <c r="Z65" s="38" t="s">
        <v>252</v>
      </c>
      <c r="AA65" s="38" t="s">
        <v>252</v>
      </c>
      <c r="AB65" s="38" t="s">
        <v>252</v>
      </c>
      <c r="AC65" s="38" t="s">
        <v>407</v>
      </c>
    </row>
    <row r="66" spans="1:29" s="13" customFormat="1" ht="100.8" x14ac:dyDescent="0.3">
      <c r="A66" s="33">
        <v>64</v>
      </c>
      <c r="B66" s="33" t="s">
        <v>172</v>
      </c>
      <c r="C66" s="33" t="s">
        <v>171</v>
      </c>
      <c r="D66" s="33" t="s">
        <v>173</v>
      </c>
      <c r="E66" s="34">
        <v>1</v>
      </c>
      <c r="F66" s="36" t="s">
        <v>26</v>
      </c>
      <c r="G66" s="33" t="s">
        <v>4</v>
      </c>
      <c r="H66" s="36" t="s">
        <v>20</v>
      </c>
      <c r="I66" s="36"/>
      <c r="J66" s="33" t="s">
        <v>5</v>
      </c>
      <c r="K66" s="33" t="s">
        <v>6</v>
      </c>
      <c r="L66" s="33" t="s">
        <v>9</v>
      </c>
      <c r="M66" s="33" t="s">
        <v>16</v>
      </c>
      <c r="N66" s="36" t="s">
        <v>197</v>
      </c>
      <c r="O66" s="33" t="s">
        <v>85</v>
      </c>
      <c r="P66" s="37">
        <v>835722.64707006642</v>
      </c>
      <c r="Q66" s="37">
        <v>675115.59100000001</v>
      </c>
      <c r="R66" s="38" t="s">
        <v>286</v>
      </c>
      <c r="S66" s="33" t="s">
        <v>193</v>
      </c>
      <c r="T66" s="33"/>
      <c r="U66" s="33" t="s">
        <v>192</v>
      </c>
      <c r="V66" s="38" t="s">
        <v>232</v>
      </c>
      <c r="W66" s="38" t="s">
        <v>226</v>
      </c>
      <c r="X66" s="38" t="s">
        <v>227</v>
      </c>
      <c r="Y66" s="38" t="s">
        <v>227</v>
      </c>
      <c r="Z66" s="38" t="s">
        <v>252</v>
      </c>
      <c r="AA66" s="38" t="s">
        <v>252</v>
      </c>
      <c r="AB66" s="38" t="s">
        <v>252</v>
      </c>
      <c r="AC66" s="38" t="s">
        <v>407</v>
      </c>
    </row>
    <row r="67" spans="1:29" s="13" customFormat="1" ht="72" x14ac:dyDescent="0.3">
      <c r="A67" s="33">
        <v>65</v>
      </c>
      <c r="B67" s="33" t="s">
        <v>172</v>
      </c>
      <c r="C67" s="33" t="s">
        <v>171</v>
      </c>
      <c r="D67" s="33" t="s">
        <v>173</v>
      </c>
      <c r="E67" s="34">
        <v>1</v>
      </c>
      <c r="F67" s="33" t="s">
        <v>40</v>
      </c>
      <c r="G67" s="33" t="s">
        <v>402</v>
      </c>
      <c r="H67" s="33" t="s">
        <v>307</v>
      </c>
      <c r="I67" s="33"/>
      <c r="J67" s="33" t="s">
        <v>5</v>
      </c>
      <c r="K67" s="33" t="s">
        <v>6</v>
      </c>
      <c r="L67" s="33" t="s">
        <v>9</v>
      </c>
      <c r="M67" s="33" t="s">
        <v>16</v>
      </c>
      <c r="N67" s="36" t="s">
        <v>309</v>
      </c>
      <c r="O67" s="33" t="s">
        <v>88</v>
      </c>
      <c r="P67" s="37">
        <v>1671435.29</v>
      </c>
      <c r="Q67" s="37">
        <v>1350227.18</v>
      </c>
      <c r="R67" s="38" t="s">
        <v>287</v>
      </c>
      <c r="S67" s="33" t="s">
        <v>193</v>
      </c>
      <c r="T67" s="33" t="s">
        <v>408</v>
      </c>
      <c r="U67" s="33" t="s">
        <v>192</v>
      </c>
      <c r="V67" s="38" t="s">
        <v>398</v>
      </c>
      <c r="W67" s="38" t="s">
        <v>226</v>
      </c>
      <c r="X67" s="38" t="s">
        <v>227</v>
      </c>
      <c r="Y67" s="38" t="s">
        <v>227</v>
      </c>
      <c r="Z67" s="38" t="s">
        <v>252</v>
      </c>
      <c r="AA67" s="38" t="s">
        <v>252</v>
      </c>
      <c r="AB67" s="38" t="s">
        <v>252</v>
      </c>
      <c r="AC67" s="38" t="s">
        <v>407</v>
      </c>
    </row>
    <row r="68" spans="1:29" s="13" customFormat="1" ht="72" x14ac:dyDescent="0.3">
      <c r="A68" s="33">
        <v>66</v>
      </c>
      <c r="B68" s="33" t="s">
        <v>172</v>
      </c>
      <c r="C68" s="33" t="s">
        <v>171</v>
      </c>
      <c r="D68" s="33" t="s">
        <v>173</v>
      </c>
      <c r="E68" s="34">
        <v>1</v>
      </c>
      <c r="F68" s="33" t="s">
        <v>40</v>
      </c>
      <c r="G68" s="33" t="s">
        <v>399</v>
      </c>
      <c r="H68" s="33" t="s">
        <v>48</v>
      </c>
      <c r="I68" s="33"/>
      <c r="J68" s="33" t="s">
        <v>5</v>
      </c>
      <c r="K68" s="33" t="s">
        <v>6</v>
      </c>
      <c r="L68" s="33" t="s">
        <v>9</v>
      </c>
      <c r="M68" s="33" t="s">
        <v>24</v>
      </c>
      <c r="N68" s="33" t="s">
        <v>194</v>
      </c>
      <c r="O68" s="33" t="s">
        <v>88</v>
      </c>
      <c r="P68" s="37">
        <v>3342361.176470588</v>
      </c>
      <c r="Q68" s="37">
        <v>2841007</v>
      </c>
      <c r="R68" s="38" t="s">
        <v>287</v>
      </c>
      <c r="S68" s="33" t="s">
        <v>193</v>
      </c>
      <c r="T68" s="33"/>
      <c r="U68" s="33" t="s">
        <v>192</v>
      </c>
      <c r="V68" s="38" t="s">
        <v>227</v>
      </c>
      <c r="W68" s="38" t="s">
        <v>227</v>
      </c>
      <c r="X68" s="38" t="s">
        <v>227</v>
      </c>
      <c r="Y68" s="38" t="s">
        <v>252</v>
      </c>
      <c r="Z68" s="38" t="s">
        <v>252</v>
      </c>
      <c r="AA68" s="38" t="s">
        <v>252</v>
      </c>
      <c r="AB68" s="38" t="s">
        <v>252</v>
      </c>
      <c r="AC68" s="38" t="s">
        <v>212</v>
      </c>
    </row>
    <row r="69" spans="1:29" s="1" customFormat="1" ht="100.8" x14ac:dyDescent="0.3">
      <c r="A69" s="33">
        <v>67</v>
      </c>
      <c r="B69" s="33" t="s">
        <v>172</v>
      </c>
      <c r="C69" s="33" t="s">
        <v>171</v>
      </c>
      <c r="D69" s="33" t="s">
        <v>173</v>
      </c>
      <c r="E69" s="34">
        <v>2</v>
      </c>
      <c r="F69" s="33" t="s">
        <v>155</v>
      </c>
      <c r="G69" s="33" t="s">
        <v>158</v>
      </c>
      <c r="H69" s="33" t="s">
        <v>156</v>
      </c>
      <c r="I69" s="33"/>
      <c r="J69" s="38" t="s">
        <v>5</v>
      </c>
      <c r="K69" s="33" t="s">
        <v>6</v>
      </c>
      <c r="L69" s="38" t="s">
        <v>9</v>
      </c>
      <c r="M69" s="33" t="s">
        <v>16</v>
      </c>
      <c r="N69" s="36" t="s">
        <v>197</v>
      </c>
      <c r="O69" s="33" t="s">
        <v>88</v>
      </c>
      <c r="P69" s="37">
        <v>5850052.5</v>
      </c>
      <c r="Q69" s="37">
        <v>4725805.1399999997</v>
      </c>
      <c r="R69" s="33" t="s">
        <v>241</v>
      </c>
      <c r="S69" s="33" t="s">
        <v>193</v>
      </c>
      <c r="T69" s="33" t="s">
        <v>409</v>
      </c>
      <c r="U69" s="33" t="s">
        <v>387</v>
      </c>
      <c r="V69" s="38" t="s">
        <v>398</v>
      </c>
      <c r="W69" s="38" t="s">
        <v>232</v>
      </c>
      <c r="X69" s="38" t="s">
        <v>232</v>
      </c>
      <c r="Y69" s="38" t="s">
        <v>226</v>
      </c>
      <c r="Z69" s="38" t="s">
        <v>226</v>
      </c>
      <c r="AA69" s="38" t="s">
        <v>227</v>
      </c>
      <c r="AB69" s="38" t="s">
        <v>227</v>
      </c>
      <c r="AC69" s="38" t="s">
        <v>210</v>
      </c>
    </row>
    <row r="70" spans="1:29" s="1" customFormat="1" ht="72" x14ac:dyDescent="0.3">
      <c r="A70" s="33">
        <v>68</v>
      </c>
      <c r="B70" s="33" t="s">
        <v>172</v>
      </c>
      <c r="C70" s="33" t="s">
        <v>171</v>
      </c>
      <c r="D70" s="33" t="s">
        <v>173</v>
      </c>
      <c r="E70" s="34">
        <v>2</v>
      </c>
      <c r="F70" s="33" t="s">
        <v>155</v>
      </c>
      <c r="G70" s="33" t="s">
        <v>158</v>
      </c>
      <c r="H70" s="38" t="s">
        <v>157</v>
      </c>
      <c r="I70" s="38"/>
      <c r="J70" s="38" t="s">
        <v>5</v>
      </c>
      <c r="K70" s="33" t="s">
        <v>6</v>
      </c>
      <c r="L70" s="38" t="s">
        <v>9</v>
      </c>
      <c r="M70" s="36" t="s">
        <v>24</v>
      </c>
      <c r="N70" s="36" t="s">
        <v>197</v>
      </c>
      <c r="O70" s="36"/>
      <c r="P70" s="37">
        <v>25067729.411764704</v>
      </c>
      <c r="Q70" s="37">
        <v>21307570</v>
      </c>
      <c r="R70" s="33" t="s">
        <v>242</v>
      </c>
      <c r="S70" s="33" t="s">
        <v>193</v>
      </c>
      <c r="T70" s="33"/>
      <c r="U70" s="33" t="s">
        <v>192</v>
      </c>
      <c r="V70" s="38" t="s">
        <v>227</v>
      </c>
      <c r="W70" s="38" t="s">
        <v>227</v>
      </c>
      <c r="X70" s="38" t="s">
        <v>227</v>
      </c>
      <c r="Y70" s="38" t="s">
        <v>252</v>
      </c>
      <c r="Z70" s="38" t="s">
        <v>252</v>
      </c>
      <c r="AA70" s="38" t="s">
        <v>252</v>
      </c>
      <c r="AB70" s="38" t="s">
        <v>252</v>
      </c>
      <c r="AC70" s="38" t="s">
        <v>210</v>
      </c>
    </row>
    <row r="71" spans="1:29" s="1" customFormat="1" ht="61.5" customHeight="1" x14ac:dyDescent="0.3">
      <c r="A71" s="33">
        <v>69</v>
      </c>
      <c r="B71" s="33" t="s">
        <v>172</v>
      </c>
      <c r="C71" s="33" t="s">
        <v>171</v>
      </c>
      <c r="D71" s="33" t="s">
        <v>173</v>
      </c>
      <c r="E71" s="34">
        <v>2</v>
      </c>
      <c r="F71" s="33" t="s">
        <v>155</v>
      </c>
      <c r="G71" s="33" t="s">
        <v>158</v>
      </c>
      <c r="H71" s="33" t="s">
        <v>157</v>
      </c>
      <c r="I71" s="33"/>
      <c r="J71" s="38" t="s">
        <v>5</v>
      </c>
      <c r="K71" s="33" t="s">
        <v>6</v>
      </c>
      <c r="L71" s="38" t="s">
        <v>9</v>
      </c>
      <c r="M71" s="36" t="s">
        <v>25</v>
      </c>
      <c r="N71" s="36" t="s">
        <v>197</v>
      </c>
      <c r="O71" s="36"/>
      <c r="P71" s="37">
        <v>4184955</v>
      </c>
      <c r="Q71" s="37">
        <v>1673982</v>
      </c>
      <c r="R71" s="38" t="s">
        <v>242</v>
      </c>
      <c r="S71" s="33" t="s">
        <v>193</v>
      </c>
      <c r="T71" s="33"/>
      <c r="U71" s="33" t="s">
        <v>192</v>
      </c>
      <c r="V71" s="38" t="s">
        <v>227</v>
      </c>
      <c r="W71" s="38" t="s">
        <v>227</v>
      </c>
      <c r="X71" s="38" t="s">
        <v>227</v>
      </c>
      <c r="Y71" s="38" t="s">
        <v>252</v>
      </c>
      <c r="Z71" s="38" t="s">
        <v>252</v>
      </c>
      <c r="AA71" s="38" t="s">
        <v>252</v>
      </c>
      <c r="AB71" s="38" t="s">
        <v>252</v>
      </c>
      <c r="AC71" s="38" t="s">
        <v>210</v>
      </c>
    </row>
    <row r="72" spans="1:29" s="13" customFormat="1" ht="133.5" customHeight="1" x14ac:dyDescent="0.3">
      <c r="A72" s="33">
        <v>70</v>
      </c>
      <c r="B72" s="33" t="s">
        <v>172</v>
      </c>
      <c r="C72" s="33" t="s">
        <v>171</v>
      </c>
      <c r="D72" s="33" t="s">
        <v>173</v>
      </c>
      <c r="E72" s="34">
        <v>2</v>
      </c>
      <c r="F72" s="33" t="s">
        <v>153</v>
      </c>
      <c r="G72" s="33" t="s">
        <v>345</v>
      </c>
      <c r="H72" s="35" t="s">
        <v>81</v>
      </c>
      <c r="I72" s="35" t="s">
        <v>419</v>
      </c>
      <c r="J72" s="38" t="s">
        <v>7</v>
      </c>
      <c r="K72" s="33" t="s">
        <v>6</v>
      </c>
      <c r="L72" s="38" t="s">
        <v>10</v>
      </c>
      <c r="M72" s="36" t="s">
        <v>24</v>
      </c>
      <c r="N72" s="36" t="s">
        <v>197</v>
      </c>
      <c r="O72" s="36" t="s">
        <v>88</v>
      </c>
      <c r="P72" s="37">
        <v>108626826</v>
      </c>
      <c r="Q72" s="37">
        <f>Table53[[#This Row],[ALOCARE TOTALA]]*0.4969</f>
        <v>53976669.839400001</v>
      </c>
      <c r="R72" s="40" t="s">
        <v>239</v>
      </c>
      <c r="S72" s="33" t="s">
        <v>193</v>
      </c>
      <c r="T72" s="33" t="s">
        <v>377</v>
      </c>
      <c r="U72" s="33" t="s">
        <v>314</v>
      </c>
      <c r="V72" s="41">
        <v>45565</v>
      </c>
      <c r="W72" s="41">
        <v>45688</v>
      </c>
      <c r="X72" s="41">
        <f>Table53[[#This Row],[Dată închidere apel ]]+0</f>
        <v>45688</v>
      </c>
      <c r="Y72" s="41">
        <f>Table53[[#This Row],[Data estimată de începere evaluare tehnică și financiară]]+120</f>
        <v>45808</v>
      </c>
      <c r="Z72" s="41">
        <f>Table53[[#This Row],[Data estimată de finalizare evaluare tehnică și financiară]]+0</f>
        <v>45808</v>
      </c>
      <c r="AA72" s="41">
        <f>Table53[[#This Row],[Data estimată de începere a perioadei de contractare]]+30</f>
        <v>45838</v>
      </c>
      <c r="AB72" s="41">
        <f>Table53[[#This Row],[Data estimată de finalizare a perioadei de contractare]]+1</f>
        <v>45839</v>
      </c>
      <c r="AC72" s="41">
        <v>47117</v>
      </c>
    </row>
    <row r="73" spans="1:29" s="13" customFormat="1" ht="91.95" customHeight="1" x14ac:dyDescent="0.3">
      <c r="A73" s="33">
        <v>71</v>
      </c>
      <c r="B73" s="33" t="s">
        <v>172</v>
      </c>
      <c r="C73" s="33" t="s">
        <v>171</v>
      </c>
      <c r="D73" s="33" t="s">
        <v>173</v>
      </c>
      <c r="E73" s="34">
        <v>2</v>
      </c>
      <c r="F73" s="33" t="s">
        <v>153</v>
      </c>
      <c r="G73" s="33" t="s">
        <v>154</v>
      </c>
      <c r="H73" s="35" t="s">
        <v>81</v>
      </c>
      <c r="I73" s="35" t="s">
        <v>418</v>
      </c>
      <c r="J73" s="38" t="s">
        <v>7</v>
      </c>
      <c r="K73" s="33" t="s">
        <v>6</v>
      </c>
      <c r="L73" s="38" t="s">
        <v>10</v>
      </c>
      <c r="M73" s="36" t="s">
        <v>25</v>
      </c>
      <c r="N73" s="36" t="s">
        <v>197</v>
      </c>
      <c r="O73" s="36" t="s">
        <v>88</v>
      </c>
      <c r="P73" s="37">
        <v>16739820</v>
      </c>
      <c r="Q73" s="37">
        <f>Table53[[#This Row],[ALOCARE TOTALA]]*0.206</f>
        <v>3448402.92</v>
      </c>
      <c r="R73" s="40" t="s">
        <v>239</v>
      </c>
      <c r="S73" s="36"/>
      <c r="T73" s="33" t="s">
        <v>377</v>
      </c>
      <c r="U73" s="33" t="s">
        <v>314</v>
      </c>
      <c r="V73" s="41">
        <v>45565</v>
      </c>
      <c r="W73" s="41">
        <v>45688</v>
      </c>
      <c r="X73" s="41">
        <f>Table53[[#This Row],[Dată închidere apel ]]+0</f>
        <v>45688</v>
      </c>
      <c r="Y73" s="41">
        <f>Table53[[#This Row],[Data estimată de începere evaluare tehnică și financiară]]+120</f>
        <v>45808</v>
      </c>
      <c r="Z73" s="41">
        <f>Table53[[#This Row],[Data estimată de finalizare evaluare tehnică și financiară]]+0</f>
        <v>45808</v>
      </c>
      <c r="AA73" s="41">
        <f>Table53[[#This Row],[Data estimată de începere a perioadei de contractare]]+30</f>
        <v>45838</v>
      </c>
      <c r="AB73" s="41">
        <f>Table53[[#This Row],[Data estimată de finalizare a perioadei de contractare]]+1</f>
        <v>45839</v>
      </c>
      <c r="AC73" s="41">
        <v>47117</v>
      </c>
    </row>
    <row r="74" spans="1:29" s="1" customFormat="1" ht="115.2" x14ac:dyDescent="0.3">
      <c r="A74" s="33">
        <v>72</v>
      </c>
      <c r="B74" s="33" t="s">
        <v>172</v>
      </c>
      <c r="C74" s="33" t="s">
        <v>171</v>
      </c>
      <c r="D74" s="33" t="s">
        <v>173</v>
      </c>
      <c r="E74" s="34">
        <v>2</v>
      </c>
      <c r="F74" s="33" t="s">
        <v>159</v>
      </c>
      <c r="G74" s="33" t="s">
        <v>161</v>
      </c>
      <c r="H74" s="35" t="s">
        <v>160</v>
      </c>
      <c r="I74" s="35"/>
      <c r="J74" s="38" t="s">
        <v>5</v>
      </c>
      <c r="K74" s="33" t="s">
        <v>6</v>
      </c>
      <c r="L74" s="38" t="s">
        <v>9</v>
      </c>
      <c r="M74" s="33" t="s">
        <v>16</v>
      </c>
      <c r="N74" s="36" t="s">
        <v>309</v>
      </c>
      <c r="O74" s="33" t="s">
        <v>84</v>
      </c>
      <c r="P74" s="37">
        <v>9610803.8200000003</v>
      </c>
      <c r="Q74" s="37">
        <v>7763824.7999999998</v>
      </c>
      <c r="R74" s="38" t="s">
        <v>243</v>
      </c>
      <c r="S74" s="33" t="s">
        <v>193</v>
      </c>
      <c r="T74" s="33" t="s">
        <v>409</v>
      </c>
      <c r="U74" s="33" t="s">
        <v>387</v>
      </c>
      <c r="V74" s="38" t="s">
        <v>398</v>
      </c>
      <c r="W74" s="38" t="s">
        <v>232</v>
      </c>
      <c r="X74" s="38" t="s">
        <v>232</v>
      </c>
      <c r="Y74" s="38" t="s">
        <v>226</v>
      </c>
      <c r="Z74" s="38" t="s">
        <v>226</v>
      </c>
      <c r="AA74" s="38" t="s">
        <v>227</v>
      </c>
      <c r="AB74" s="38" t="s">
        <v>227</v>
      </c>
      <c r="AC74" s="38" t="s">
        <v>210</v>
      </c>
    </row>
    <row r="75" spans="1:29" s="1" customFormat="1" ht="147" customHeight="1" x14ac:dyDescent="0.3">
      <c r="A75" s="33">
        <v>73</v>
      </c>
      <c r="B75" s="33" t="s">
        <v>172</v>
      </c>
      <c r="C75" s="33" t="s">
        <v>171</v>
      </c>
      <c r="D75" s="33" t="s">
        <v>173</v>
      </c>
      <c r="E75" s="34">
        <v>2</v>
      </c>
      <c r="F75" s="33" t="s">
        <v>159</v>
      </c>
      <c r="G75" s="33" t="s">
        <v>161</v>
      </c>
      <c r="H75" s="33" t="s">
        <v>162</v>
      </c>
      <c r="I75" s="33"/>
      <c r="J75" s="38" t="s">
        <v>5</v>
      </c>
      <c r="K75" s="38" t="s">
        <v>73</v>
      </c>
      <c r="L75" s="38" t="s">
        <v>9</v>
      </c>
      <c r="M75" s="36" t="s">
        <v>24</v>
      </c>
      <c r="N75" s="36" t="s">
        <v>197</v>
      </c>
      <c r="O75" s="36" t="s">
        <v>84</v>
      </c>
      <c r="P75" s="37">
        <v>28875295.688929401</v>
      </c>
      <c r="Q75" s="37">
        <v>24544001.335590001</v>
      </c>
      <c r="R75" s="38" t="s">
        <v>244</v>
      </c>
      <c r="S75" s="33" t="s">
        <v>193</v>
      </c>
      <c r="T75" s="33"/>
      <c r="U75" s="33" t="s">
        <v>192</v>
      </c>
      <c r="V75" s="38" t="s">
        <v>227</v>
      </c>
      <c r="W75" s="38" t="s">
        <v>227</v>
      </c>
      <c r="X75" s="38" t="s">
        <v>227</v>
      </c>
      <c r="Y75" s="38" t="s">
        <v>252</v>
      </c>
      <c r="Z75" s="38" t="s">
        <v>252</v>
      </c>
      <c r="AA75" s="38" t="s">
        <v>252</v>
      </c>
      <c r="AB75" s="38" t="s">
        <v>252</v>
      </c>
      <c r="AC75" s="38" t="s">
        <v>210</v>
      </c>
    </row>
    <row r="76" spans="1:29" s="1" customFormat="1" ht="144.75" customHeight="1" x14ac:dyDescent="0.3">
      <c r="A76" s="33">
        <v>74</v>
      </c>
      <c r="B76" s="33" t="s">
        <v>172</v>
      </c>
      <c r="C76" s="33" t="s">
        <v>171</v>
      </c>
      <c r="D76" s="33" t="s">
        <v>173</v>
      </c>
      <c r="E76" s="34">
        <v>2</v>
      </c>
      <c r="F76" s="33" t="s">
        <v>159</v>
      </c>
      <c r="G76" s="33" t="s">
        <v>161</v>
      </c>
      <c r="H76" s="33" t="s">
        <v>162</v>
      </c>
      <c r="I76" s="33"/>
      <c r="J76" s="38" t="s">
        <v>5</v>
      </c>
      <c r="K76" s="33" t="s">
        <v>6</v>
      </c>
      <c r="L76" s="38" t="s">
        <v>9</v>
      </c>
      <c r="M76" s="36" t="s">
        <v>25</v>
      </c>
      <c r="N76" s="36" t="s">
        <v>197</v>
      </c>
      <c r="O76" s="36" t="s">
        <v>84</v>
      </c>
      <c r="P76" s="37">
        <v>6199191.5</v>
      </c>
      <c r="Q76" s="37">
        <v>2479676.6</v>
      </c>
      <c r="R76" s="38" t="s">
        <v>244</v>
      </c>
      <c r="S76" s="33" t="s">
        <v>193</v>
      </c>
      <c r="T76" s="33"/>
      <c r="U76" s="33" t="s">
        <v>192</v>
      </c>
      <c r="V76" s="38" t="s">
        <v>227</v>
      </c>
      <c r="W76" s="38" t="s">
        <v>227</v>
      </c>
      <c r="X76" s="38" t="s">
        <v>227</v>
      </c>
      <c r="Y76" s="38" t="s">
        <v>252</v>
      </c>
      <c r="Z76" s="38" t="s">
        <v>252</v>
      </c>
      <c r="AA76" s="38" t="s">
        <v>252</v>
      </c>
      <c r="AB76" s="38" t="s">
        <v>252</v>
      </c>
      <c r="AC76" s="38" t="s">
        <v>210</v>
      </c>
    </row>
    <row r="77" spans="1:29" s="1" customFormat="1" ht="169.5" customHeight="1" x14ac:dyDescent="0.3">
      <c r="A77" s="33">
        <v>75</v>
      </c>
      <c r="B77" s="33" t="s">
        <v>172</v>
      </c>
      <c r="C77" s="33" t="s">
        <v>171</v>
      </c>
      <c r="D77" s="33" t="s">
        <v>173</v>
      </c>
      <c r="E77" s="34">
        <v>2</v>
      </c>
      <c r="F77" s="33" t="s">
        <v>163</v>
      </c>
      <c r="G77" s="33" t="s">
        <v>164</v>
      </c>
      <c r="H77" s="38" t="s">
        <v>165</v>
      </c>
      <c r="I77" s="38"/>
      <c r="J77" s="38" t="s">
        <v>5</v>
      </c>
      <c r="K77" s="33" t="s">
        <v>6</v>
      </c>
      <c r="L77" s="38" t="s">
        <v>9</v>
      </c>
      <c r="M77" s="33" t="s">
        <v>16</v>
      </c>
      <c r="N77" s="33" t="s">
        <v>197</v>
      </c>
      <c r="O77" s="33" t="s">
        <v>88</v>
      </c>
      <c r="P77" s="37">
        <v>5432191.7599999998</v>
      </c>
      <c r="Q77" s="37">
        <v>4388247.84</v>
      </c>
      <c r="R77" s="38" t="s">
        <v>245</v>
      </c>
      <c r="S77" s="33" t="s">
        <v>193</v>
      </c>
      <c r="T77" s="33" t="s">
        <v>409</v>
      </c>
      <c r="U77" s="33" t="s">
        <v>387</v>
      </c>
      <c r="V77" s="38" t="s">
        <v>398</v>
      </c>
      <c r="W77" s="38" t="s">
        <v>232</v>
      </c>
      <c r="X77" s="38" t="s">
        <v>232</v>
      </c>
      <c r="Y77" s="38" t="s">
        <v>226</v>
      </c>
      <c r="Z77" s="38" t="s">
        <v>226</v>
      </c>
      <c r="AA77" s="38" t="s">
        <v>227</v>
      </c>
      <c r="AB77" s="38" t="s">
        <v>227</v>
      </c>
      <c r="AC77" s="38" t="s">
        <v>210</v>
      </c>
    </row>
    <row r="78" spans="1:29" s="1" customFormat="1" ht="132" customHeight="1" x14ac:dyDescent="0.3">
      <c r="A78" s="33">
        <v>76</v>
      </c>
      <c r="B78" s="33" t="s">
        <v>172</v>
      </c>
      <c r="C78" s="33" t="s">
        <v>171</v>
      </c>
      <c r="D78" s="33" t="s">
        <v>173</v>
      </c>
      <c r="E78" s="34">
        <v>2</v>
      </c>
      <c r="F78" s="33" t="s">
        <v>163</v>
      </c>
      <c r="G78" s="33" t="s">
        <v>164</v>
      </c>
      <c r="H78" s="38" t="s">
        <v>166</v>
      </c>
      <c r="I78" s="38"/>
      <c r="J78" s="38" t="s">
        <v>5</v>
      </c>
      <c r="K78" s="33" t="s">
        <v>6</v>
      </c>
      <c r="L78" s="38" t="s">
        <v>9</v>
      </c>
      <c r="M78" s="36" t="s">
        <v>24</v>
      </c>
      <c r="N78" s="33" t="s">
        <v>197</v>
      </c>
      <c r="O78" s="36" t="s">
        <v>88</v>
      </c>
      <c r="P78" s="37">
        <v>16711820</v>
      </c>
      <c r="Q78" s="37">
        <v>14205047</v>
      </c>
      <c r="R78" s="38" t="s">
        <v>246</v>
      </c>
      <c r="S78" s="33" t="s">
        <v>193</v>
      </c>
      <c r="T78" s="33"/>
      <c r="U78" s="33" t="s">
        <v>192</v>
      </c>
      <c r="V78" s="38" t="s">
        <v>227</v>
      </c>
      <c r="W78" s="38" t="s">
        <v>227</v>
      </c>
      <c r="X78" s="38" t="s">
        <v>227</v>
      </c>
      <c r="Y78" s="38" t="s">
        <v>252</v>
      </c>
      <c r="Z78" s="38" t="s">
        <v>252</v>
      </c>
      <c r="AA78" s="38" t="s">
        <v>252</v>
      </c>
      <c r="AB78" s="38" t="s">
        <v>252</v>
      </c>
      <c r="AC78" s="38" t="s">
        <v>210</v>
      </c>
    </row>
    <row r="79" spans="1:29" s="15" customFormat="1" ht="172.8" x14ac:dyDescent="0.3">
      <c r="A79" s="33">
        <v>77</v>
      </c>
      <c r="B79" s="33" t="s">
        <v>172</v>
      </c>
      <c r="C79" s="33" t="s">
        <v>171</v>
      </c>
      <c r="D79" s="33" t="s">
        <v>173</v>
      </c>
      <c r="E79" s="34">
        <v>2</v>
      </c>
      <c r="F79" s="33" t="s">
        <v>145</v>
      </c>
      <c r="G79" s="33" t="s">
        <v>299</v>
      </c>
      <c r="H79" s="35" t="s">
        <v>82</v>
      </c>
      <c r="I79" s="35"/>
      <c r="J79" s="38" t="s">
        <v>7</v>
      </c>
      <c r="K79" s="33" t="s">
        <v>6</v>
      </c>
      <c r="L79" s="38" t="s">
        <v>10</v>
      </c>
      <c r="M79" s="36" t="s">
        <v>24</v>
      </c>
      <c r="N79" s="36" t="s">
        <v>197</v>
      </c>
      <c r="O79" s="36" t="s">
        <v>84</v>
      </c>
      <c r="P79" s="37">
        <v>50311266</v>
      </c>
      <c r="Q79" s="37">
        <v>25003184</v>
      </c>
      <c r="R79" s="33" t="s">
        <v>240</v>
      </c>
      <c r="S79" s="36"/>
      <c r="T79" s="36" t="s">
        <v>420</v>
      </c>
      <c r="U79" s="33" t="s">
        <v>387</v>
      </c>
      <c r="V79" s="45" t="s">
        <v>398</v>
      </c>
      <c r="W79" s="45" t="s">
        <v>232</v>
      </c>
      <c r="X79" s="41" t="s">
        <v>226</v>
      </c>
      <c r="Y79" s="41" t="s">
        <v>227</v>
      </c>
      <c r="Z79" s="41" t="s">
        <v>227</v>
      </c>
      <c r="AA79" s="41" t="s">
        <v>227</v>
      </c>
      <c r="AB79" s="41" t="s">
        <v>403</v>
      </c>
      <c r="AC79" s="43" t="s">
        <v>210</v>
      </c>
    </row>
    <row r="80" spans="1:29" s="13" customFormat="1" ht="172.8" x14ac:dyDescent="0.3">
      <c r="A80" s="33">
        <v>78</v>
      </c>
      <c r="B80" s="33" t="s">
        <v>172</v>
      </c>
      <c r="C80" s="33" t="s">
        <v>171</v>
      </c>
      <c r="D80" s="33" t="s">
        <v>173</v>
      </c>
      <c r="E80" s="34">
        <v>2</v>
      </c>
      <c r="F80" s="33" t="s">
        <v>145</v>
      </c>
      <c r="G80" s="33" t="s">
        <v>299</v>
      </c>
      <c r="H80" s="35" t="s">
        <v>82</v>
      </c>
      <c r="I80" s="35"/>
      <c r="J80" s="38" t="s">
        <v>7</v>
      </c>
      <c r="K80" s="33" t="s">
        <v>6</v>
      </c>
      <c r="L80" s="38" t="s">
        <v>10</v>
      </c>
      <c r="M80" s="36" t="s">
        <v>25</v>
      </c>
      <c r="N80" s="36" t="s">
        <v>197</v>
      </c>
      <c r="O80" s="36" t="s">
        <v>84</v>
      </c>
      <c r="P80" s="37">
        <v>8369908</v>
      </c>
      <c r="Q80" s="37">
        <v>1826314</v>
      </c>
      <c r="R80" s="33" t="s">
        <v>240</v>
      </c>
      <c r="S80" s="37"/>
      <c r="T80" s="36" t="s">
        <v>420</v>
      </c>
      <c r="U80" s="33" t="s">
        <v>387</v>
      </c>
      <c r="V80" s="45" t="s">
        <v>398</v>
      </c>
      <c r="W80" s="45" t="s">
        <v>232</v>
      </c>
      <c r="X80" s="41" t="s">
        <v>226</v>
      </c>
      <c r="Y80" s="41" t="s">
        <v>227</v>
      </c>
      <c r="Z80" s="41" t="s">
        <v>227</v>
      </c>
      <c r="AA80" s="41" t="s">
        <v>227</v>
      </c>
      <c r="AB80" s="41" t="s">
        <v>403</v>
      </c>
      <c r="AC80" s="43" t="s">
        <v>210</v>
      </c>
    </row>
    <row r="81" spans="1:29" s="1" customFormat="1" ht="115.2" x14ac:dyDescent="0.3">
      <c r="A81" s="33">
        <v>79</v>
      </c>
      <c r="B81" s="33" t="s">
        <v>172</v>
      </c>
      <c r="C81" s="33" t="s">
        <v>171</v>
      </c>
      <c r="D81" s="33" t="s">
        <v>173</v>
      </c>
      <c r="E81" s="34">
        <v>3</v>
      </c>
      <c r="F81" s="36" t="s">
        <v>115</v>
      </c>
      <c r="G81" s="36" t="s">
        <v>300</v>
      </c>
      <c r="H81" s="46" t="s">
        <v>109</v>
      </c>
      <c r="I81" s="46"/>
      <c r="J81" s="47" t="s">
        <v>7</v>
      </c>
      <c r="K81" s="33" t="s">
        <v>6</v>
      </c>
      <c r="L81" s="47" t="s">
        <v>10</v>
      </c>
      <c r="M81" s="33" t="s">
        <v>16</v>
      </c>
      <c r="N81" s="33" t="s">
        <v>194</v>
      </c>
      <c r="O81" s="33" t="s">
        <v>88</v>
      </c>
      <c r="P81" s="37">
        <v>17548448.108783893</v>
      </c>
      <c r="Q81" s="37">
        <v>8909810</v>
      </c>
      <c r="R81" s="38" t="s">
        <v>214</v>
      </c>
      <c r="S81" s="33" t="s">
        <v>193</v>
      </c>
      <c r="T81" s="33"/>
      <c r="U81" s="33" t="s">
        <v>192</v>
      </c>
      <c r="V81" s="45" t="s">
        <v>398</v>
      </c>
      <c r="W81" s="45" t="s">
        <v>401</v>
      </c>
      <c r="X81" s="41">
        <v>45838</v>
      </c>
      <c r="Y81" s="41">
        <v>45958</v>
      </c>
      <c r="Z81" s="41">
        <v>45958</v>
      </c>
      <c r="AA81" s="41">
        <v>45988</v>
      </c>
      <c r="AB81" s="41">
        <v>45989</v>
      </c>
      <c r="AC81" s="43">
        <v>47117</v>
      </c>
    </row>
    <row r="82" spans="1:29" s="1" customFormat="1" ht="129.75" customHeight="1" x14ac:dyDescent="0.3">
      <c r="A82" s="33">
        <v>80</v>
      </c>
      <c r="B82" s="33" t="s">
        <v>172</v>
      </c>
      <c r="C82" s="33" t="s">
        <v>171</v>
      </c>
      <c r="D82" s="33" t="s">
        <v>173</v>
      </c>
      <c r="E82" s="34">
        <v>3</v>
      </c>
      <c r="F82" s="36" t="s">
        <v>116</v>
      </c>
      <c r="G82" s="36" t="s">
        <v>301</v>
      </c>
      <c r="H82" s="35" t="s">
        <v>110</v>
      </c>
      <c r="I82" s="35"/>
      <c r="J82" s="47" t="s">
        <v>7</v>
      </c>
      <c r="K82" s="33" t="s">
        <v>6</v>
      </c>
      <c r="L82" s="47" t="s">
        <v>10</v>
      </c>
      <c r="M82" s="36" t="s">
        <v>24</v>
      </c>
      <c r="N82" s="36" t="s">
        <v>194</v>
      </c>
      <c r="O82" s="33" t="s">
        <v>88</v>
      </c>
      <c r="P82" s="37">
        <v>12533864.705882352</v>
      </c>
      <c r="Q82" s="37">
        <v>10653785</v>
      </c>
      <c r="R82" s="38" t="s">
        <v>215</v>
      </c>
      <c r="S82" s="33" t="s">
        <v>193</v>
      </c>
      <c r="T82" s="33" t="s">
        <v>421</v>
      </c>
      <c r="U82" s="33" t="s">
        <v>387</v>
      </c>
      <c r="V82" s="45" t="s">
        <v>398</v>
      </c>
      <c r="W82" s="45" t="s">
        <v>401</v>
      </c>
      <c r="X82" s="41">
        <v>45838</v>
      </c>
      <c r="Y82" s="41">
        <v>45958</v>
      </c>
      <c r="Z82" s="41">
        <v>45958</v>
      </c>
      <c r="AA82" s="41">
        <v>45988</v>
      </c>
      <c r="AB82" s="41">
        <v>45989</v>
      </c>
      <c r="AC82" s="41">
        <v>47117</v>
      </c>
    </row>
    <row r="83" spans="1:29" s="1" customFormat="1" ht="158.25" customHeight="1" x14ac:dyDescent="0.3">
      <c r="A83" s="33">
        <v>81</v>
      </c>
      <c r="B83" s="33" t="s">
        <v>172</v>
      </c>
      <c r="C83" s="33" t="s">
        <v>171</v>
      </c>
      <c r="D83" s="33" t="s">
        <v>173</v>
      </c>
      <c r="E83" s="34">
        <v>3</v>
      </c>
      <c r="F83" s="36" t="s">
        <v>116</v>
      </c>
      <c r="G83" s="36" t="s">
        <v>302</v>
      </c>
      <c r="H83" s="35" t="s">
        <v>110</v>
      </c>
      <c r="I83" s="35" t="s">
        <v>368</v>
      </c>
      <c r="J83" s="47" t="s">
        <v>7</v>
      </c>
      <c r="K83" s="38" t="s">
        <v>73</v>
      </c>
      <c r="L83" s="47"/>
      <c r="M83" s="36" t="s">
        <v>24</v>
      </c>
      <c r="N83" s="36" t="s">
        <v>197</v>
      </c>
      <c r="O83" s="36" t="s">
        <v>88</v>
      </c>
      <c r="P83" s="37">
        <v>22000000</v>
      </c>
      <c r="Q83" s="37">
        <v>18700000</v>
      </c>
      <c r="R83" s="33" t="s">
        <v>216</v>
      </c>
      <c r="S83" s="33" t="s">
        <v>193</v>
      </c>
      <c r="T83" s="33" t="s">
        <v>362</v>
      </c>
      <c r="U83" s="33" t="s">
        <v>315</v>
      </c>
      <c r="V83" s="41">
        <v>45425</v>
      </c>
      <c r="W83" s="41">
        <v>45488</v>
      </c>
      <c r="X83" s="41">
        <f>Table53[[#This Row],[Dată închidere apel ]]+0</f>
        <v>45488</v>
      </c>
      <c r="Y83" s="41">
        <f>Table53[[#This Row],[Data estimată de începere evaluare tehnică și financiară]]+120</f>
        <v>45608</v>
      </c>
      <c r="Z83" s="41">
        <f>Table53[[#This Row],[Data estimată de finalizare evaluare tehnică și financiară]]+0</f>
        <v>45608</v>
      </c>
      <c r="AA83" s="41">
        <f>Table53[[#This Row],[Data estimată de începere a perioadei de contractare]]+30</f>
        <v>45638</v>
      </c>
      <c r="AB83" s="41">
        <f>Table53[[#This Row],[Data estimată de finalizare a perioadei de contractare]]+1</f>
        <v>45639</v>
      </c>
      <c r="AC83" s="41">
        <v>47117</v>
      </c>
    </row>
    <row r="84" spans="1:29" s="13" customFormat="1" ht="115.2" x14ac:dyDescent="0.3">
      <c r="A84" s="33">
        <v>82</v>
      </c>
      <c r="B84" s="33" t="s">
        <v>172</v>
      </c>
      <c r="C84" s="33" t="s">
        <v>171</v>
      </c>
      <c r="D84" s="33" t="s">
        <v>173</v>
      </c>
      <c r="E84" s="34">
        <v>3</v>
      </c>
      <c r="F84" s="36" t="s">
        <v>115</v>
      </c>
      <c r="G84" s="36" t="s">
        <v>123</v>
      </c>
      <c r="H84" s="47" t="s">
        <v>124</v>
      </c>
      <c r="I84" s="47"/>
      <c r="J84" s="47" t="s">
        <v>5</v>
      </c>
      <c r="K84" s="33" t="s">
        <v>6</v>
      </c>
      <c r="L84" s="47" t="s">
        <v>9</v>
      </c>
      <c r="M84" s="33" t="s">
        <v>16</v>
      </c>
      <c r="N84" s="33" t="s">
        <v>194</v>
      </c>
      <c r="O84" s="33" t="s">
        <v>88</v>
      </c>
      <c r="P84" s="37">
        <v>4507166.76</v>
      </c>
      <c r="Q84" s="37">
        <v>3641118.96</v>
      </c>
      <c r="R84" s="48" t="s">
        <v>224</v>
      </c>
      <c r="S84" s="33" t="s">
        <v>193</v>
      </c>
      <c r="T84" s="33"/>
      <c r="U84" s="33" t="s">
        <v>192</v>
      </c>
      <c r="V84" s="38" t="s">
        <v>232</v>
      </c>
      <c r="W84" s="38" t="s">
        <v>232</v>
      </c>
      <c r="X84" s="38" t="s">
        <v>226</v>
      </c>
      <c r="Y84" s="38" t="s">
        <v>226</v>
      </c>
      <c r="Z84" s="38" t="s">
        <v>226</v>
      </c>
      <c r="AA84" s="38" t="s">
        <v>227</v>
      </c>
      <c r="AB84" s="38" t="s">
        <v>252</v>
      </c>
      <c r="AC84" s="38" t="s">
        <v>210</v>
      </c>
    </row>
    <row r="85" spans="1:29" s="13" customFormat="1" ht="257.25" customHeight="1" x14ac:dyDescent="0.3">
      <c r="A85" s="33">
        <v>83</v>
      </c>
      <c r="B85" s="33" t="s">
        <v>172</v>
      </c>
      <c r="C85" s="33" t="s">
        <v>171</v>
      </c>
      <c r="D85" s="33" t="s">
        <v>173</v>
      </c>
      <c r="E85" s="34">
        <v>3</v>
      </c>
      <c r="F85" s="36" t="s">
        <v>115</v>
      </c>
      <c r="G85" s="39" t="s">
        <v>125</v>
      </c>
      <c r="H85" s="44" t="s">
        <v>295</v>
      </c>
      <c r="I85" s="44"/>
      <c r="J85" s="38" t="s">
        <v>5</v>
      </c>
      <c r="K85" s="33" t="s">
        <v>6</v>
      </c>
      <c r="L85" s="38" t="s">
        <v>9</v>
      </c>
      <c r="M85" s="33" t="s">
        <v>16</v>
      </c>
      <c r="N85" s="33" t="s">
        <v>197</v>
      </c>
      <c r="O85" s="33" t="s">
        <v>88</v>
      </c>
      <c r="P85" s="37">
        <v>13371547.99</v>
      </c>
      <c r="Q85" s="37">
        <v>10801840.460000001</v>
      </c>
      <c r="R85" s="33" t="s">
        <v>225</v>
      </c>
      <c r="S85" s="33" t="s">
        <v>193</v>
      </c>
      <c r="T85" s="33" t="s">
        <v>409</v>
      </c>
      <c r="U85" s="33" t="s">
        <v>387</v>
      </c>
      <c r="V85" s="41" t="s">
        <v>398</v>
      </c>
      <c r="W85" s="41" t="s">
        <v>398</v>
      </c>
      <c r="X85" s="41" t="s">
        <v>232</v>
      </c>
      <c r="Y85" s="41" t="s">
        <v>232</v>
      </c>
      <c r="Z85" s="41" t="s">
        <v>226</v>
      </c>
      <c r="AA85" s="41" t="s">
        <v>226</v>
      </c>
      <c r="AB85" s="41" t="s">
        <v>410</v>
      </c>
      <c r="AC85" s="41" t="s">
        <v>210</v>
      </c>
    </row>
    <row r="86" spans="1:29" s="32" customFormat="1" ht="129.6" x14ac:dyDescent="0.3">
      <c r="A86" s="33">
        <v>84</v>
      </c>
      <c r="B86" s="33" t="s">
        <v>172</v>
      </c>
      <c r="C86" s="33" t="s">
        <v>171</v>
      </c>
      <c r="D86" s="33" t="s">
        <v>173</v>
      </c>
      <c r="E86" s="34">
        <v>3</v>
      </c>
      <c r="F86" s="36" t="s">
        <v>115</v>
      </c>
      <c r="G86" s="36" t="s">
        <v>126</v>
      </c>
      <c r="H86" s="47" t="s">
        <v>127</v>
      </c>
      <c r="I86" s="47"/>
      <c r="J86" s="38" t="s">
        <v>5</v>
      </c>
      <c r="K86" s="33" t="s">
        <v>6</v>
      </c>
      <c r="L86" s="38" t="s">
        <v>9</v>
      </c>
      <c r="M86" s="33" t="s">
        <v>16</v>
      </c>
      <c r="N86" s="33" t="s">
        <v>197</v>
      </c>
      <c r="O86" s="33" t="s">
        <v>88</v>
      </c>
      <c r="P86" s="37">
        <v>3342888.24</v>
      </c>
      <c r="Q86" s="37">
        <v>2700460.36</v>
      </c>
      <c r="R86" s="33" t="s">
        <v>225</v>
      </c>
      <c r="S86" s="33" t="s">
        <v>193</v>
      </c>
      <c r="T86" s="33" t="s">
        <v>409</v>
      </c>
      <c r="U86" s="33" t="s">
        <v>387</v>
      </c>
      <c r="V86" s="41" t="s">
        <v>398</v>
      </c>
      <c r="W86" s="41" t="s">
        <v>398</v>
      </c>
      <c r="X86" s="41" t="s">
        <v>232</v>
      </c>
      <c r="Y86" s="41" t="s">
        <v>232</v>
      </c>
      <c r="Z86" s="41" t="s">
        <v>226</v>
      </c>
      <c r="AA86" s="41" t="s">
        <v>226</v>
      </c>
      <c r="AB86" s="41" t="s">
        <v>410</v>
      </c>
      <c r="AC86" s="41" t="s">
        <v>210</v>
      </c>
    </row>
    <row r="87" spans="1:29" s="1" customFormat="1" ht="100.8" x14ac:dyDescent="0.3">
      <c r="A87" s="33">
        <v>85</v>
      </c>
      <c r="B87" s="33" t="s">
        <v>172</v>
      </c>
      <c r="C87" s="33" t="s">
        <v>171</v>
      </c>
      <c r="D87" s="33" t="s">
        <v>173</v>
      </c>
      <c r="E87" s="34">
        <v>3</v>
      </c>
      <c r="F87" s="36" t="s">
        <v>50</v>
      </c>
      <c r="G87" s="47" t="s">
        <v>303</v>
      </c>
      <c r="H87" s="35" t="s">
        <v>111</v>
      </c>
      <c r="I87" s="35"/>
      <c r="J87" s="47" t="s">
        <v>7</v>
      </c>
      <c r="K87" s="33" t="s">
        <v>6</v>
      </c>
      <c r="L87" s="47" t="s">
        <v>10</v>
      </c>
      <c r="M87" s="33" t="s">
        <v>16</v>
      </c>
      <c r="N87" s="33" t="s">
        <v>194</v>
      </c>
      <c r="O87" s="33" t="s">
        <v>88</v>
      </c>
      <c r="P87" s="37">
        <v>3342562.135017348</v>
      </c>
      <c r="Q87" s="37">
        <v>1697107</v>
      </c>
      <c r="R87" s="33" t="s">
        <v>217</v>
      </c>
      <c r="S87" s="33" t="s">
        <v>193</v>
      </c>
      <c r="T87" s="33"/>
      <c r="U87" s="33" t="s">
        <v>192</v>
      </c>
      <c r="V87" s="38" t="s">
        <v>226</v>
      </c>
      <c r="W87" s="33" t="s">
        <v>227</v>
      </c>
      <c r="X87" s="33" t="s">
        <v>227</v>
      </c>
      <c r="Y87" s="33" t="s">
        <v>227</v>
      </c>
      <c r="Z87" s="33" t="s">
        <v>227</v>
      </c>
      <c r="AA87" s="33" t="s">
        <v>227</v>
      </c>
      <c r="AB87" s="33" t="s">
        <v>227</v>
      </c>
      <c r="AC87" s="38" t="s">
        <v>210</v>
      </c>
    </row>
    <row r="88" spans="1:29" s="1" customFormat="1" ht="100.8" x14ac:dyDescent="0.3">
      <c r="A88" s="33">
        <v>86</v>
      </c>
      <c r="B88" s="33" t="s">
        <v>172</v>
      </c>
      <c r="C88" s="33" t="s">
        <v>171</v>
      </c>
      <c r="D88" s="33" t="s">
        <v>173</v>
      </c>
      <c r="E88" s="34">
        <v>3</v>
      </c>
      <c r="F88" s="36" t="s">
        <v>50</v>
      </c>
      <c r="G88" s="47" t="s">
        <v>114</v>
      </c>
      <c r="H88" s="35" t="str">
        <f>H87</f>
        <v>construire/ extindere/ modernizare/ reabilitare/ dotare</v>
      </c>
      <c r="I88" s="35"/>
      <c r="J88" s="47" t="s">
        <v>7</v>
      </c>
      <c r="K88" s="33" t="s">
        <v>6</v>
      </c>
      <c r="L88" s="47" t="s">
        <v>10</v>
      </c>
      <c r="M88" s="36" t="s">
        <v>24</v>
      </c>
      <c r="N88" s="36" t="s">
        <v>194</v>
      </c>
      <c r="O88" s="36" t="s">
        <v>88</v>
      </c>
      <c r="P88" s="37">
        <v>1671182.3529411764</v>
      </c>
      <c r="Q88" s="37">
        <v>1420505</v>
      </c>
      <c r="R88" s="33" t="s">
        <v>218</v>
      </c>
      <c r="S88" s="33" t="s">
        <v>193</v>
      </c>
      <c r="T88" s="33"/>
      <c r="U88" s="33" t="s">
        <v>192</v>
      </c>
      <c r="V88" s="38" t="s">
        <v>226</v>
      </c>
      <c r="W88" s="38" t="s">
        <v>227</v>
      </c>
      <c r="X88" s="33" t="s">
        <v>227</v>
      </c>
      <c r="Y88" s="33" t="s">
        <v>227</v>
      </c>
      <c r="Z88" s="33" t="s">
        <v>227</v>
      </c>
      <c r="AA88" s="33" t="s">
        <v>227</v>
      </c>
      <c r="AB88" s="33" t="s">
        <v>227</v>
      </c>
      <c r="AC88" s="38" t="s">
        <v>210</v>
      </c>
    </row>
    <row r="89" spans="1:29" s="13" customFormat="1" ht="244.8" x14ac:dyDescent="0.3">
      <c r="A89" s="33">
        <v>87</v>
      </c>
      <c r="B89" s="33" t="s">
        <v>172</v>
      </c>
      <c r="C89" s="33" t="s">
        <v>171</v>
      </c>
      <c r="D89" s="33" t="s">
        <v>173</v>
      </c>
      <c r="E89" s="34">
        <v>3</v>
      </c>
      <c r="F89" s="36" t="s">
        <v>296</v>
      </c>
      <c r="G89" s="36" t="s">
        <v>131</v>
      </c>
      <c r="H89" s="47" t="s">
        <v>128</v>
      </c>
      <c r="I89" s="47"/>
      <c r="J89" s="47" t="s">
        <v>5</v>
      </c>
      <c r="K89" s="33" t="s">
        <v>6</v>
      </c>
      <c r="L89" s="47" t="s">
        <v>9</v>
      </c>
      <c r="M89" s="33" t="s">
        <v>16</v>
      </c>
      <c r="N89" s="36" t="s">
        <v>309</v>
      </c>
      <c r="O89" s="33" t="s">
        <v>88</v>
      </c>
      <c r="P89" s="37">
        <v>835722.64707006642</v>
      </c>
      <c r="Q89" s="37">
        <v>675115.59100000001</v>
      </c>
      <c r="R89" s="33" t="s">
        <v>228</v>
      </c>
      <c r="S89" s="33" t="s">
        <v>193</v>
      </c>
      <c r="T89" s="33" t="s">
        <v>409</v>
      </c>
      <c r="U89" s="33" t="s">
        <v>387</v>
      </c>
      <c r="V89" s="41" t="s">
        <v>398</v>
      </c>
      <c r="W89" s="41" t="s">
        <v>398</v>
      </c>
      <c r="X89" s="41" t="s">
        <v>232</v>
      </c>
      <c r="Y89" s="41" t="s">
        <v>232</v>
      </c>
      <c r="Z89" s="41" t="s">
        <v>226</v>
      </c>
      <c r="AA89" s="41" t="s">
        <v>226</v>
      </c>
      <c r="AB89" s="41" t="s">
        <v>410</v>
      </c>
      <c r="AC89" s="41" t="s">
        <v>210</v>
      </c>
    </row>
    <row r="90" spans="1:29" s="14" customFormat="1" ht="209.25" customHeight="1" x14ac:dyDescent="0.3">
      <c r="A90" s="33">
        <v>88</v>
      </c>
      <c r="B90" s="33" t="s">
        <v>172</v>
      </c>
      <c r="C90" s="33" t="s">
        <v>171</v>
      </c>
      <c r="D90" s="33" t="s">
        <v>173</v>
      </c>
      <c r="E90" s="34">
        <v>3</v>
      </c>
      <c r="F90" s="36" t="s">
        <v>51</v>
      </c>
      <c r="G90" s="36" t="s">
        <v>112</v>
      </c>
      <c r="H90" s="36" t="s">
        <v>311</v>
      </c>
      <c r="I90" s="36"/>
      <c r="J90" s="47" t="s">
        <v>7</v>
      </c>
      <c r="K90" s="33" t="s">
        <v>6</v>
      </c>
      <c r="L90" s="47" t="s">
        <v>10</v>
      </c>
      <c r="M90" s="33" t="s">
        <v>16</v>
      </c>
      <c r="N90" s="33" t="s">
        <v>197</v>
      </c>
      <c r="O90" s="33" t="s">
        <v>86</v>
      </c>
      <c r="P90" s="37">
        <v>58494830.950000003</v>
      </c>
      <c r="Q90" s="37">
        <v>29699369</v>
      </c>
      <c r="R90" s="48" t="s">
        <v>219</v>
      </c>
      <c r="S90" s="33" t="s">
        <v>193</v>
      </c>
      <c r="T90" s="33"/>
      <c r="U90" s="33" t="s">
        <v>192</v>
      </c>
      <c r="V90" s="41" t="s">
        <v>232</v>
      </c>
      <c r="W90" s="41" t="s">
        <v>232</v>
      </c>
      <c r="X90" s="41" t="s">
        <v>226</v>
      </c>
      <c r="Y90" s="41" t="s">
        <v>227</v>
      </c>
      <c r="Z90" s="41" t="s">
        <v>227</v>
      </c>
      <c r="AA90" s="41" t="s">
        <v>227</v>
      </c>
      <c r="AB90" s="41" t="s">
        <v>403</v>
      </c>
      <c r="AC90" s="41" t="s">
        <v>210</v>
      </c>
    </row>
    <row r="91" spans="1:29" s="13" customFormat="1" ht="78.75" customHeight="1" x14ac:dyDescent="0.3">
      <c r="A91" s="33">
        <v>89</v>
      </c>
      <c r="B91" s="33" t="s">
        <v>172</v>
      </c>
      <c r="C91" s="33" t="s">
        <v>171</v>
      </c>
      <c r="D91" s="33" t="s">
        <v>173</v>
      </c>
      <c r="E91" s="34">
        <v>3</v>
      </c>
      <c r="F91" s="36" t="s">
        <v>129</v>
      </c>
      <c r="G91" s="36" t="s">
        <v>132</v>
      </c>
      <c r="H91" s="47" t="s">
        <v>130</v>
      </c>
      <c r="I91" s="47" t="s">
        <v>325</v>
      </c>
      <c r="J91" s="47" t="s">
        <v>5</v>
      </c>
      <c r="K91" s="33" t="s">
        <v>6</v>
      </c>
      <c r="L91" s="47" t="s">
        <v>9</v>
      </c>
      <c r="M91" s="33" t="s">
        <v>16</v>
      </c>
      <c r="N91" s="33" t="s">
        <v>197</v>
      </c>
      <c r="O91" s="33" t="s">
        <v>86</v>
      </c>
      <c r="P91" s="37">
        <v>15000000</v>
      </c>
      <c r="Q91" s="37">
        <v>12118500</v>
      </c>
      <c r="R91" s="33" t="s">
        <v>229</v>
      </c>
      <c r="S91" s="33" t="s">
        <v>193</v>
      </c>
      <c r="T91" s="33" t="s">
        <v>339</v>
      </c>
      <c r="U91" s="33" t="s">
        <v>315</v>
      </c>
      <c r="V91" s="41">
        <v>45301</v>
      </c>
      <c r="W91" s="41">
        <v>45351</v>
      </c>
      <c r="X91" s="41">
        <f>Table53[[#This Row],[Dată închidere apel ]]+0</f>
        <v>45351</v>
      </c>
      <c r="Y91" s="41">
        <f>Table53[[#This Row],[Data estimată de începere evaluare tehnică și financiară]]+120</f>
        <v>45471</v>
      </c>
      <c r="Z91" s="41">
        <f>Table53[[#This Row],[Data estimată de finalizare evaluare tehnică și financiară]]+0</f>
        <v>45471</v>
      </c>
      <c r="AA91" s="41">
        <f>Table53[[#This Row],[Data estimată de începere a perioadei de contractare]]+30</f>
        <v>45501</v>
      </c>
      <c r="AB91" s="41">
        <f>Table53[[#This Row],[Data estimată de finalizare a perioadei de contractare]]+1</f>
        <v>45502</v>
      </c>
      <c r="AC91" s="41">
        <v>47117</v>
      </c>
    </row>
    <row r="92" spans="1:29" s="1" customFormat="1" ht="174.75" customHeight="1" x14ac:dyDescent="0.3">
      <c r="A92" s="33">
        <v>90</v>
      </c>
      <c r="B92" s="33" t="s">
        <v>172</v>
      </c>
      <c r="C92" s="33" t="s">
        <v>171</v>
      </c>
      <c r="D92" s="33" t="s">
        <v>173</v>
      </c>
      <c r="E92" s="34">
        <v>3</v>
      </c>
      <c r="F92" s="36" t="s">
        <v>51</v>
      </c>
      <c r="G92" s="36" t="s">
        <v>117</v>
      </c>
      <c r="H92" s="46" t="s">
        <v>113</v>
      </c>
      <c r="I92" s="46"/>
      <c r="J92" s="47" t="s">
        <v>7</v>
      </c>
      <c r="K92" s="33" t="s">
        <v>6</v>
      </c>
      <c r="L92" s="47" t="s">
        <v>10</v>
      </c>
      <c r="M92" s="33" t="s">
        <v>16</v>
      </c>
      <c r="N92" s="33" t="s">
        <v>197</v>
      </c>
      <c r="O92" s="33" t="s">
        <v>86</v>
      </c>
      <c r="P92" s="37">
        <v>26740493.359999999</v>
      </c>
      <c r="Q92" s="37">
        <v>13576854</v>
      </c>
      <c r="R92" s="49" t="s">
        <v>220</v>
      </c>
      <c r="S92" s="33" t="s">
        <v>193</v>
      </c>
      <c r="T92" s="33"/>
      <c r="U92" s="33" t="s">
        <v>192</v>
      </c>
      <c r="V92" s="41" t="s">
        <v>398</v>
      </c>
      <c r="W92" s="41" t="s">
        <v>232</v>
      </c>
      <c r="X92" s="41" t="s">
        <v>226</v>
      </c>
      <c r="Y92" s="41" t="s">
        <v>227</v>
      </c>
      <c r="Z92" s="41" t="s">
        <v>227</v>
      </c>
      <c r="AA92" s="41" t="s">
        <v>227</v>
      </c>
      <c r="AB92" s="41" t="s">
        <v>403</v>
      </c>
      <c r="AC92" s="41" t="s">
        <v>210</v>
      </c>
    </row>
    <row r="93" spans="1:29" s="13" customFormat="1" ht="133.5" customHeight="1" x14ac:dyDescent="0.3">
      <c r="A93" s="33">
        <v>91</v>
      </c>
      <c r="B93" s="33" t="s">
        <v>172</v>
      </c>
      <c r="C93" s="33" t="s">
        <v>171</v>
      </c>
      <c r="D93" s="33" t="s">
        <v>173</v>
      </c>
      <c r="E93" s="34">
        <v>3</v>
      </c>
      <c r="F93" s="36" t="s">
        <v>129</v>
      </c>
      <c r="G93" s="36" t="s">
        <v>133</v>
      </c>
      <c r="H93" s="47" t="s">
        <v>130</v>
      </c>
      <c r="I93" s="47"/>
      <c r="J93" s="47" t="s">
        <v>5</v>
      </c>
      <c r="K93" s="38" t="s">
        <v>73</v>
      </c>
      <c r="L93" s="47"/>
      <c r="M93" s="33" t="s">
        <v>16</v>
      </c>
      <c r="N93" s="33" t="s">
        <v>197</v>
      </c>
      <c r="O93" s="33" t="s">
        <v>86</v>
      </c>
      <c r="P93" s="37">
        <v>9839578</v>
      </c>
      <c r="Q93" s="37">
        <v>7948411.1084000003</v>
      </c>
      <c r="R93" s="38" t="s">
        <v>230</v>
      </c>
      <c r="S93" s="33" t="s">
        <v>193</v>
      </c>
      <c r="T93" s="33" t="s">
        <v>409</v>
      </c>
      <c r="U93" s="33" t="s">
        <v>387</v>
      </c>
      <c r="V93" s="41" t="s">
        <v>398</v>
      </c>
      <c r="W93" s="41" t="s">
        <v>398</v>
      </c>
      <c r="X93" s="41" t="s">
        <v>232</v>
      </c>
      <c r="Y93" s="41" t="s">
        <v>232</v>
      </c>
      <c r="Z93" s="41" t="s">
        <v>226</v>
      </c>
      <c r="AA93" s="41" t="s">
        <v>226</v>
      </c>
      <c r="AB93" s="41" t="s">
        <v>410</v>
      </c>
      <c r="AC93" s="41" t="s">
        <v>210</v>
      </c>
    </row>
    <row r="94" spans="1:29" s="1" customFormat="1" ht="115.2" x14ac:dyDescent="0.3">
      <c r="A94" s="33">
        <v>92</v>
      </c>
      <c r="B94" s="33" t="s">
        <v>172</v>
      </c>
      <c r="C94" s="33" t="s">
        <v>171</v>
      </c>
      <c r="D94" s="33" t="s">
        <v>173</v>
      </c>
      <c r="E94" s="34">
        <v>3</v>
      </c>
      <c r="F94" s="36" t="s">
        <v>51</v>
      </c>
      <c r="G94" s="36" t="s">
        <v>118</v>
      </c>
      <c r="H94" s="46" t="s">
        <v>294</v>
      </c>
      <c r="I94" s="46"/>
      <c r="J94" s="47" t="s">
        <v>7</v>
      </c>
      <c r="K94" s="33" t="s">
        <v>6</v>
      </c>
      <c r="L94" s="47" t="s">
        <v>10</v>
      </c>
      <c r="M94" s="36" t="s">
        <v>24</v>
      </c>
      <c r="N94" s="36" t="s">
        <v>197</v>
      </c>
      <c r="O94" s="36" t="s">
        <v>86</v>
      </c>
      <c r="P94" s="37">
        <v>8355909.4117647056</v>
      </c>
      <c r="Q94" s="37">
        <v>7102523</v>
      </c>
      <c r="R94" s="33" t="s">
        <v>221</v>
      </c>
      <c r="S94" s="33" t="s">
        <v>193</v>
      </c>
      <c r="T94" s="33"/>
      <c r="U94" s="33" t="s">
        <v>192</v>
      </c>
      <c r="V94" s="45" t="s">
        <v>398</v>
      </c>
      <c r="W94" s="45" t="s">
        <v>232</v>
      </c>
      <c r="X94" s="41" t="s">
        <v>226</v>
      </c>
      <c r="Y94" s="41" t="s">
        <v>227</v>
      </c>
      <c r="Z94" s="41" t="s">
        <v>227</v>
      </c>
      <c r="AA94" s="41" t="s">
        <v>227</v>
      </c>
      <c r="AB94" s="41" t="s">
        <v>403</v>
      </c>
      <c r="AC94" s="43" t="s">
        <v>210</v>
      </c>
    </row>
    <row r="95" spans="1:29" s="13" customFormat="1" ht="120" customHeight="1" x14ac:dyDescent="0.3">
      <c r="A95" s="33">
        <v>93</v>
      </c>
      <c r="B95" s="33" t="s">
        <v>172</v>
      </c>
      <c r="C95" s="33" t="s">
        <v>171</v>
      </c>
      <c r="D95" s="33" t="s">
        <v>173</v>
      </c>
      <c r="E95" s="34">
        <v>3</v>
      </c>
      <c r="F95" s="36" t="s">
        <v>129</v>
      </c>
      <c r="G95" s="36" t="s">
        <v>134</v>
      </c>
      <c r="H95" s="47" t="s">
        <v>130</v>
      </c>
      <c r="I95" s="47"/>
      <c r="J95" s="47" t="s">
        <v>5</v>
      </c>
      <c r="K95" s="33" t="s">
        <v>6</v>
      </c>
      <c r="L95" s="47" t="s">
        <v>9</v>
      </c>
      <c r="M95" s="33" t="s">
        <v>16</v>
      </c>
      <c r="N95" s="36" t="s">
        <v>197</v>
      </c>
      <c r="O95" s="33" t="s">
        <v>86</v>
      </c>
      <c r="P95" s="37">
        <v>2000000</v>
      </c>
      <c r="Q95" s="37">
        <v>1615773.182</v>
      </c>
      <c r="R95" s="33" t="s">
        <v>231</v>
      </c>
      <c r="S95" s="33" t="s">
        <v>193</v>
      </c>
      <c r="T95" s="33" t="s">
        <v>409</v>
      </c>
      <c r="U95" s="33" t="s">
        <v>387</v>
      </c>
      <c r="V95" s="41" t="s">
        <v>398</v>
      </c>
      <c r="W95" s="41" t="s">
        <v>398</v>
      </c>
      <c r="X95" s="41" t="s">
        <v>232</v>
      </c>
      <c r="Y95" s="41" t="s">
        <v>232</v>
      </c>
      <c r="Z95" s="41" t="s">
        <v>226</v>
      </c>
      <c r="AA95" s="41" t="s">
        <v>226</v>
      </c>
      <c r="AB95" s="41" t="s">
        <v>410</v>
      </c>
      <c r="AC95" s="41" t="s">
        <v>210</v>
      </c>
    </row>
    <row r="96" spans="1:29" s="1" customFormat="1" ht="115.2" x14ac:dyDescent="0.3">
      <c r="A96" s="33">
        <v>94</v>
      </c>
      <c r="B96" s="33" t="s">
        <v>172</v>
      </c>
      <c r="C96" s="33" t="s">
        <v>171</v>
      </c>
      <c r="D96" s="33" t="s">
        <v>173</v>
      </c>
      <c r="E96" s="34">
        <v>3</v>
      </c>
      <c r="F96" s="36" t="s">
        <v>51</v>
      </c>
      <c r="G96" s="38" t="s">
        <v>119</v>
      </c>
      <c r="H96" s="46" t="s">
        <v>120</v>
      </c>
      <c r="I96" s="46"/>
      <c r="J96" s="47" t="s">
        <v>7</v>
      </c>
      <c r="K96" s="33" t="s">
        <v>6</v>
      </c>
      <c r="L96" s="47" t="s">
        <v>10</v>
      </c>
      <c r="M96" s="33" t="s">
        <v>16</v>
      </c>
      <c r="N96" s="33" t="s">
        <v>194</v>
      </c>
      <c r="O96" s="33" t="s">
        <v>86</v>
      </c>
      <c r="P96" s="37">
        <v>25177667.350000001</v>
      </c>
      <c r="Q96" s="37">
        <v>12783366</v>
      </c>
      <c r="R96" s="33" t="s">
        <v>222</v>
      </c>
      <c r="S96" s="33" t="s">
        <v>193</v>
      </c>
      <c r="T96" s="33"/>
      <c r="U96" s="33" t="s">
        <v>192</v>
      </c>
      <c r="V96" s="33" t="s">
        <v>226</v>
      </c>
      <c r="W96" s="33" t="s">
        <v>226</v>
      </c>
      <c r="X96" s="33" t="s">
        <v>226</v>
      </c>
      <c r="Y96" s="33" t="s">
        <v>226</v>
      </c>
      <c r="Z96" s="33" t="s">
        <v>226</v>
      </c>
      <c r="AA96" s="33" t="s">
        <v>226</v>
      </c>
      <c r="AB96" s="33" t="s">
        <v>226</v>
      </c>
      <c r="AC96" s="33" t="s">
        <v>208</v>
      </c>
    </row>
    <row r="97" spans="1:29" s="13" customFormat="1" ht="95.25" customHeight="1" x14ac:dyDescent="0.3">
      <c r="A97" s="33">
        <v>95</v>
      </c>
      <c r="B97" s="33" t="s">
        <v>172</v>
      </c>
      <c r="C97" s="33" t="s">
        <v>171</v>
      </c>
      <c r="D97" s="33" t="s">
        <v>173</v>
      </c>
      <c r="E97" s="34">
        <v>3</v>
      </c>
      <c r="F97" s="36" t="s">
        <v>129</v>
      </c>
      <c r="G97" s="36" t="s">
        <v>135</v>
      </c>
      <c r="H97" s="47" t="s">
        <v>52</v>
      </c>
      <c r="I97" s="47"/>
      <c r="J97" s="47" t="s">
        <v>5</v>
      </c>
      <c r="K97" s="33" t="s">
        <v>6</v>
      </c>
      <c r="L97" s="47" t="s">
        <v>9</v>
      </c>
      <c r="M97" s="33" t="s">
        <v>16</v>
      </c>
      <c r="N97" s="36" t="s">
        <v>309</v>
      </c>
      <c r="O97" s="33" t="s">
        <v>86</v>
      </c>
      <c r="P97" s="50">
        <v>5035829.0663528889</v>
      </c>
      <c r="Q97" s="51">
        <v>4068378.7772745485</v>
      </c>
      <c r="R97" s="33" t="s">
        <v>233</v>
      </c>
      <c r="S97" s="33" t="s">
        <v>193</v>
      </c>
      <c r="T97" s="33"/>
      <c r="U97" s="33" t="s">
        <v>192</v>
      </c>
      <c r="V97" s="41" t="s">
        <v>232</v>
      </c>
      <c r="W97" s="41" t="s">
        <v>398</v>
      </c>
      <c r="X97" s="41" t="s">
        <v>232</v>
      </c>
      <c r="Y97" s="41" t="s">
        <v>232</v>
      </c>
      <c r="Z97" s="41" t="s">
        <v>226</v>
      </c>
      <c r="AA97" s="41" t="s">
        <v>226</v>
      </c>
      <c r="AB97" s="41" t="s">
        <v>410</v>
      </c>
      <c r="AC97" s="41" t="s">
        <v>210</v>
      </c>
    </row>
    <row r="98" spans="1:29" s="1" customFormat="1" ht="129.6" x14ac:dyDescent="0.3">
      <c r="A98" s="33">
        <v>96</v>
      </c>
      <c r="B98" s="33" t="s">
        <v>172</v>
      </c>
      <c r="C98" s="33" t="s">
        <v>171</v>
      </c>
      <c r="D98" s="33" t="s">
        <v>173</v>
      </c>
      <c r="E98" s="34">
        <v>3</v>
      </c>
      <c r="F98" s="36" t="s">
        <v>53</v>
      </c>
      <c r="G98" s="36" t="s">
        <v>121</v>
      </c>
      <c r="H98" s="35" t="s">
        <v>122</v>
      </c>
      <c r="I98" s="35"/>
      <c r="J98" s="47" t="s">
        <v>7</v>
      </c>
      <c r="K98" s="33" t="s">
        <v>6</v>
      </c>
      <c r="L98" s="47" t="s">
        <v>10</v>
      </c>
      <c r="M98" s="33" t="s">
        <v>16</v>
      </c>
      <c r="N98" s="33" t="s">
        <v>197</v>
      </c>
      <c r="O98" s="33" t="s">
        <v>88</v>
      </c>
      <c r="P98" s="37">
        <v>10027684.52</v>
      </c>
      <c r="Q98" s="37">
        <v>5091320</v>
      </c>
      <c r="R98" s="33" t="s">
        <v>223</v>
      </c>
      <c r="S98" s="33" t="s">
        <v>193</v>
      </c>
      <c r="T98" s="33"/>
      <c r="U98" s="33" t="s">
        <v>192</v>
      </c>
      <c r="V98" s="41" t="s">
        <v>232</v>
      </c>
      <c r="W98" s="41" t="s">
        <v>232</v>
      </c>
      <c r="X98" s="41" t="s">
        <v>226</v>
      </c>
      <c r="Y98" s="41" t="s">
        <v>227</v>
      </c>
      <c r="Z98" s="41" t="s">
        <v>227</v>
      </c>
      <c r="AA98" s="41" t="s">
        <v>227</v>
      </c>
      <c r="AB98" s="41" t="s">
        <v>403</v>
      </c>
      <c r="AC98" s="43" t="s">
        <v>210</v>
      </c>
    </row>
    <row r="99" spans="1:29" s="1" customFormat="1" ht="129.6" x14ac:dyDescent="0.3">
      <c r="A99" s="33">
        <v>97</v>
      </c>
      <c r="B99" s="33" t="s">
        <v>172</v>
      </c>
      <c r="C99" s="33" t="s">
        <v>171</v>
      </c>
      <c r="D99" s="33" t="s">
        <v>173</v>
      </c>
      <c r="E99" s="34">
        <v>3</v>
      </c>
      <c r="F99" s="36" t="s">
        <v>53</v>
      </c>
      <c r="G99" s="36" t="s">
        <v>121</v>
      </c>
      <c r="H99" s="35" t="s">
        <v>122</v>
      </c>
      <c r="I99" s="35"/>
      <c r="J99" s="47" t="s">
        <v>7</v>
      </c>
      <c r="K99" s="33" t="s">
        <v>6</v>
      </c>
      <c r="L99" s="47" t="s">
        <v>10</v>
      </c>
      <c r="M99" s="36" t="s">
        <v>24</v>
      </c>
      <c r="N99" s="36" t="s">
        <v>197</v>
      </c>
      <c r="O99" s="36" t="s">
        <v>88</v>
      </c>
      <c r="P99" s="37">
        <v>11698274.119999999</v>
      </c>
      <c r="Q99" s="37">
        <v>9943533</v>
      </c>
      <c r="R99" s="33" t="s">
        <v>223</v>
      </c>
      <c r="S99" s="33" t="s">
        <v>193</v>
      </c>
      <c r="T99" s="33" t="s">
        <v>425</v>
      </c>
      <c r="U99" s="33" t="s">
        <v>373</v>
      </c>
      <c r="V99" s="41" t="s">
        <v>398</v>
      </c>
      <c r="W99" s="41" t="s">
        <v>232</v>
      </c>
      <c r="X99" s="41" t="s">
        <v>226</v>
      </c>
      <c r="Y99" s="41" t="s">
        <v>227</v>
      </c>
      <c r="Z99" s="41" t="s">
        <v>227</v>
      </c>
      <c r="AA99" s="41" t="s">
        <v>227</v>
      </c>
      <c r="AB99" s="41" t="s">
        <v>403</v>
      </c>
      <c r="AC99" s="41" t="s">
        <v>210</v>
      </c>
    </row>
    <row r="100" spans="1:29" s="13" customFormat="1" ht="198.75" customHeight="1" x14ac:dyDescent="0.3">
      <c r="A100" s="33">
        <v>98</v>
      </c>
      <c r="B100" s="33" t="s">
        <v>172</v>
      </c>
      <c r="C100" s="33" t="s">
        <v>171</v>
      </c>
      <c r="D100" s="33" t="s">
        <v>173</v>
      </c>
      <c r="E100" s="34">
        <v>3</v>
      </c>
      <c r="F100" s="36" t="s">
        <v>136</v>
      </c>
      <c r="G100" s="47" t="s">
        <v>137</v>
      </c>
      <c r="H100" s="47" t="s">
        <v>138</v>
      </c>
      <c r="I100" s="47"/>
      <c r="J100" s="38" t="s">
        <v>5</v>
      </c>
      <c r="K100" s="33" t="s">
        <v>6</v>
      </c>
      <c r="L100" s="38" t="s">
        <v>9</v>
      </c>
      <c r="M100" s="33" t="s">
        <v>16</v>
      </c>
      <c r="N100" s="33" t="s">
        <v>197</v>
      </c>
      <c r="O100" s="33" t="s">
        <v>88</v>
      </c>
      <c r="P100" s="37">
        <v>7000000</v>
      </c>
      <c r="Q100" s="37">
        <f>Table53[[#This Row],[ALOCARE TOTALA]]*0.807886591</f>
        <v>5655206.1370000001</v>
      </c>
      <c r="R100" s="33" t="s">
        <v>234</v>
      </c>
      <c r="S100" s="33" t="s">
        <v>193</v>
      </c>
      <c r="T100" s="33" t="s">
        <v>409</v>
      </c>
      <c r="U100" s="33" t="s">
        <v>387</v>
      </c>
      <c r="V100" s="41" t="s">
        <v>398</v>
      </c>
      <c r="W100" s="41" t="s">
        <v>398</v>
      </c>
      <c r="X100" s="41" t="s">
        <v>232</v>
      </c>
      <c r="Y100" s="41" t="s">
        <v>232</v>
      </c>
      <c r="Z100" s="41" t="s">
        <v>226</v>
      </c>
      <c r="AA100" s="41" t="s">
        <v>226</v>
      </c>
      <c r="AB100" s="41" t="s">
        <v>410</v>
      </c>
      <c r="AC100" s="41" t="s">
        <v>210</v>
      </c>
    </row>
    <row r="101" spans="1:29" s="13" customFormat="1" ht="72" x14ac:dyDescent="0.3">
      <c r="A101" s="33">
        <v>99</v>
      </c>
      <c r="B101" s="33" t="s">
        <v>172</v>
      </c>
      <c r="C101" s="33" t="s">
        <v>171</v>
      </c>
      <c r="D101" s="33" t="s">
        <v>173</v>
      </c>
      <c r="E101" s="34">
        <v>3</v>
      </c>
      <c r="F101" s="33" t="s">
        <v>139</v>
      </c>
      <c r="G101" s="33" t="s">
        <v>143</v>
      </c>
      <c r="H101" s="33" t="s">
        <v>141</v>
      </c>
      <c r="I101" s="33" t="s">
        <v>386</v>
      </c>
      <c r="J101" s="38" t="s">
        <v>5</v>
      </c>
      <c r="K101" s="33" t="s">
        <v>6</v>
      </c>
      <c r="L101" s="38" t="s">
        <v>54</v>
      </c>
      <c r="M101" s="33" t="s">
        <v>16</v>
      </c>
      <c r="N101" s="33" t="s">
        <v>197</v>
      </c>
      <c r="O101" s="33" t="s">
        <v>88</v>
      </c>
      <c r="P101" s="37">
        <v>47613950</v>
      </c>
      <c r="Q101" s="37">
        <f>Table53[[#This Row],[ALOCARE TOTALA]]*0.80788</f>
        <v>38466357.925999999</v>
      </c>
      <c r="R101" s="33" t="s">
        <v>237</v>
      </c>
      <c r="S101" s="33" t="s">
        <v>193</v>
      </c>
      <c r="T101" s="33" t="s">
        <v>378</v>
      </c>
      <c r="U101" s="33" t="s">
        <v>315</v>
      </c>
      <c r="V101" s="45">
        <v>45552</v>
      </c>
      <c r="W101" s="45">
        <v>45614</v>
      </c>
      <c r="X101" s="41">
        <f>Table53[[#This Row],[Dată închidere apel ]]+0</f>
        <v>45614</v>
      </c>
      <c r="Y101" s="41">
        <f>Table53[[#This Row],[Data estimată de începere evaluare tehnică și financiară]]+120</f>
        <v>45734</v>
      </c>
      <c r="Z101" s="41">
        <f>Table53[[#This Row],[Data estimată de finalizare evaluare tehnică și financiară]]+0</f>
        <v>45734</v>
      </c>
      <c r="AA101" s="41">
        <f>Table53[[#This Row],[Data estimată de începere a perioadei de contractare]]+30</f>
        <v>45764</v>
      </c>
      <c r="AB101" s="41">
        <f>Table53[[#This Row],[Data estimată de finalizare a perioadei de contractare]]+1</f>
        <v>45765</v>
      </c>
      <c r="AC101" s="41">
        <v>47117</v>
      </c>
    </row>
    <row r="102" spans="1:29" s="13" customFormat="1" ht="72" x14ac:dyDescent="0.3">
      <c r="A102" s="33">
        <v>100</v>
      </c>
      <c r="B102" s="33" t="s">
        <v>172</v>
      </c>
      <c r="C102" s="33" t="s">
        <v>171</v>
      </c>
      <c r="D102" s="33" t="s">
        <v>173</v>
      </c>
      <c r="E102" s="34">
        <v>3</v>
      </c>
      <c r="F102" s="36" t="s">
        <v>140</v>
      </c>
      <c r="G102" s="44" t="s">
        <v>297</v>
      </c>
      <c r="H102" s="36" t="s">
        <v>142</v>
      </c>
      <c r="I102" s="36"/>
      <c r="J102" s="38" t="s">
        <v>5</v>
      </c>
      <c r="K102" s="33" t="s">
        <v>6</v>
      </c>
      <c r="L102" s="38" t="s">
        <v>54</v>
      </c>
      <c r="M102" s="33" t="s">
        <v>16</v>
      </c>
      <c r="N102" s="33"/>
      <c r="O102" s="33" t="s">
        <v>88</v>
      </c>
      <c r="P102" s="37">
        <v>24765307.500173803</v>
      </c>
      <c r="Q102" s="37">
        <v>20103287.775000002</v>
      </c>
      <c r="R102" s="33" t="s">
        <v>238</v>
      </c>
      <c r="S102" s="33" t="s">
        <v>193</v>
      </c>
      <c r="T102" s="33" t="s">
        <v>409</v>
      </c>
      <c r="U102" s="33" t="s">
        <v>387</v>
      </c>
      <c r="V102" s="41" t="s">
        <v>398</v>
      </c>
      <c r="W102" s="41" t="s">
        <v>398</v>
      </c>
      <c r="X102" s="41" t="s">
        <v>232</v>
      </c>
      <c r="Y102" s="41" t="s">
        <v>232</v>
      </c>
      <c r="Z102" s="41" t="s">
        <v>226</v>
      </c>
      <c r="AA102" s="41" t="s">
        <v>226</v>
      </c>
      <c r="AB102" s="41" t="s">
        <v>410</v>
      </c>
      <c r="AC102" s="41" t="s">
        <v>210</v>
      </c>
    </row>
    <row r="103" spans="1:29" s="13" customFormat="1" ht="361.5" customHeight="1" x14ac:dyDescent="0.3">
      <c r="A103" s="33">
        <v>101</v>
      </c>
      <c r="B103" s="33" t="s">
        <v>172</v>
      </c>
      <c r="C103" s="33" t="s">
        <v>171</v>
      </c>
      <c r="D103" s="33" t="s">
        <v>173</v>
      </c>
      <c r="E103" s="34">
        <v>3</v>
      </c>
      <c r="F103" s="36" t="s">
        <v>129</v>
      </c>
      <c r="G103" s="36" t="s">
        <v>427</v>
      </c>
      <c r="H103" s="47" t="s">
        <v>130</v>
      </c>
      <c r="I103" s="47" t="s">
        <v>375</v>
      </c>
      <c r="J103" s="47" t="s">
        <v>5</v>
      </c>
      <c r="K103" s="33" t="s">
        <v>16</v>
      </c>
      <c r="L103" s="33" t="s">
        <v>197</v>
      </c>
      <c r="M103" s="33" t="s">
        <v>16</v>
      </c>
      <c r="N103" s="33" t="s">
        <v>197</v>
      </c>
      <c r="O103" s="33" t="s">
        <v>86</v>
      </c>
      <c r="P103" s="37">
        <v>5000000</v>
      </c>
      <c r="Q103" s="37">
        <v>4038757.4427639404</v>
      </c>
      <c r="R103" s="33"/>
      <c r="S103" s="33"/>
      <c r="T103" s="33" t="s">
        <v>374</v>
      </c>
      <c r="U103" s="33" t="s">
        <v>315</v>
      </c>
      <c r="V103" s="41">
        <v>45488</v>
      </c>
      <c r="W103" s="41">
        <v>45551</v>
      </c>
      <c r="X103" s="41">
        <f>Table53[[#This Row],[Dată închidere apel ]]+0</f>
        <v>45551</v>
      </c>
      <c r="Y103" s="41">
        <f>Table53[[#This Row],[Data estimată de începere evaluare tehnică și financiară]]+120</f>
        <v>45671</v>
      </c>
      <c r="Z103" s="41">
        <f>Table53[[#This Row],[Data estimată de finalizare evaluare tehnică și financiară]]+0</f>
        <v>45671</v>
      </c>
      <c r="AA103" s="41">
        <f>Table53[[#This Row],[Data estimată de începere a perioadei de contractare]]+30</f>
        <v>45701</v>
      </c>
      <c r="AB103" s="41">
        <f>Table53[[#This Row],[Data estimată de finalizare a perioadei de contractare]]+1</f>
        <v>45702</v>
      </c>
      <c r="AC103" s="41">
        <v>47117</v>
      </c>
    </row>
    <row r="104" spans="1:29" s="13" customFormat="1" ht="101.25" customHeight="1" x14ac:dyDescent="0.3">
      <c r="A104" s="33">
        <v>102</v>
      </c>
      <c r="B104" s="33" t="s">
        <v>172</v>
      </c>
      <c r="C104" s="33" t="s">
        <v>171</v>
      </c>
      <c r="D104" s="33" t="s">
        <v>173</v>
      </c>
      <c r="E104" s="34">
        <v>4</v>
      </c>
      <c r="F104" s="33" t="s">
        <v>55</v>
      </c>
      <c r="G104" s="33" t="s">
        <v>55</v>
      </c>
      <c r="H104" s="33" t="s">
        <v>55</v>
      </c>
      <c r="I104" s="33" t="s">
        <v>326</v>
      </c>
      <c r="J104" s="33" t="s">
        <v>7</v>
      </c>
      <c r="K104" s="33" t="s">
        <v>6</v>
      </c>
      <c r="L104" s="33" t="s">
        <v>10</v>
      </c>
      <c r="M104" s="33" t="s">
        <v>24</v>
      </c>
      <c r="N104" s="33" t="s">
        <v>194</v>
      </c>
      <c r="O104" s="33" t="s">
        <v>88</v>
      </c>
      <c r="P104" s="37">
        <v>1031953962</v>
      </c>
      <c r="Q104" s="37">
        <v>184247553</v>
      </c>
      <c r="R104" s="52" t="s">
        <v>247</v>
      </c>
      <c r="S104" s="33" t="s">
        <v>193</v>
      </c>
      <c r="T104" s="33" t="s">
        <v>340</v>
      </c>
      <c r="U104" s="33" t="s">
        <v>315</v>
      </c>
      <c r="V104" s="43">
        <v>45244</v>
      </c>
      <c r="W104" s="43">
        <v>45264</v>
      </c>
      <c r="X104" s="41">
        <f>Table53[[#This Row],[Dată închidere apel ]]+0</f>
        <v>45264</v>
      </c>
      <c r="Y104" s="41">
        <f>Table53[[#This Row],[Data estimată de începere evaluare tehnică și financiară]]+120</f>
        <v>45384</v>
      </c>
      <c r="Z104" s="41">
        <f>Table53[[#This Row],[Data estimată de finalizare evaluare tehnică și financiară]]+0</f>
        <v>45384</v>
      </c>
      <c r="AA104" s="41">
        <f>Table53[[#This Row],[Data estimată de începere a perioadei de contractare]]+30</f>
        <v>45414</v>
      </c>
      <c r="AB104" s="41">
        <f>Table53[[#This Row],[Data estimată de finalizare a perioadei de contractare]]+1</f>
        <v>45415</v>
      </c>
      <c r="AC104" s="43">
        <v>47118</v>
      </c>
    </row>
    <row r="105" spans="1:29" s="13" customFormat="1" ht="72" x14ac:dyDescent="0.3">
      <c r="A105" s="33">
        <v>103</v>
      </c>
      <c r="B105" s="33" t="s">
        <v>172</v>
      </c>
      <c r="C105" s="33" t="s">
        <v>171</v>
      </c>
      <c r="D105" s="33" t="s">
        <v>173</v>
      </c>
      <c r="E105" s="34">
        <v>4</v>
      </c>
      <c r="F105" s="33" t="s">
        <v>55</v>
      </c>
      <c r="G105" s="33" t="s">
        <v>55</v>
      </c>
      <c r="H105" s="33" t="s">
        <v>422</v>
      </c>
      <c r="I105" s="33"/>
      <c r="J105" s="33" t="s">
        <v>7</v>
      </c>
      <c r="K105" s="38" t="s">
        <v>73</v>
      </c>
      <c r="L105" s="33"/>
      <c r="M105" s="36" t="s">
        <v>24</v>
      </c>
      <c r="N105" s="33" t="s">
        <v>194</v>
      </c>
      <c r="O105" s="33" t="s">
        <v>88</v>
      </c>
      <c r="P105" s="37">
        <v>21483377</v>
      </c>
      <c r="Q105" s="37">
        <v>3835694</v>
      </c>
      <c r="R105" s="52" t="s">
        <v>247</v>
      </c>
      <c r="S105" s="33" t="s">
        <v>193</v>
      </c>
      <c r="T105" s="33"/>
      <c r="U105" s="33" t="s">
        <v>192</v>
      </c>
      <c r="V105" s="38" t="s">
        <v>235</v>
      </c>
      <c r="W105" s="38" t="s">
        <v>235</v>
      </c>
      <c r="X105" s="38" t="s">
        <v>235</v>
      </c>
      <c r="Y105" s="38" t="s">
        <v>344</v>
      </c>
      <c r="Z105" s="38" t="s">
        <v>344</v>
      </c>
      <c r="AA105" s="38" t="s">
        <v>344</v>
      </c>
      <c r="AB105" s="38" t="s">
        <v>344</v>
      </c>
      <c r="AC105" s="38" t="s">
        <v>212</v>
      </c>
    </row>
    <row r="106" spans="1:29" s="13" customFormat="1" ht="55.5" customHeight="1" x14ac:dyDescent="0.3">
      <c r="A106" s="33">
        <v>104</v>
      </c>
      <c r="B106" s="33" t="s">
        <v>172</v>
      </c>
      <c r="C106" s="33" t="s">
        <v>171</v>
      </c>
      <c r="D106" s="33" t="s">
        <v>173</v>
      </c>
      <c r="E106" s="34">
        <v>4</v>
      </c>
      <c r="F106" s="33" t="s">
        <v>64</v>
      </c>
      <c r="G106" s="33" t="s">
        <v>363</v>
      </c>
      <c r="H106" s="33" t="s">
        <v>423</v>
      </c>
      <c r="I106" s="33" t="s">
        <v>367</v>
      </c>
      <c r="J106" s="33" t="s">
        <v>7</v>
      </c>
      <c r="K106" s="38" t="s">
        <v>73</v>
      </c>
      <c r="L106" s="33"/>
      <c r="M106" s="36" t="s">
        <v>24</v>
      </c>
      <c r="N106" s="33" t="s">
        <v>194</v>
      </c>
      <c r="O106" s="33" t="s">
        <v>88</v>
      </c>
      <c r="P106" s="37">
        <v>41568201</v>
      </c>
      <c r="Q106" s="37">
        <v>35332971</v>
      </c>
      <c r="R106" s="40" t="s">
        <v>248</v>
      </c>
      <c r="S106" s="33" t="s">
        <v>193</v>
      </c>
      <c r="T106" s="33" t="s">
        <v>364</v>
      </c>
      <c r="U106" s="33" t="s">
        <v>315</v>
      </c>
      <c r="V106" s="41">
        <v>45446</v>
      </c>
      <c r="W106" s="41">
        <v>45471</v>
      </c>
      <c r="X106" s="41">
        <f>Table53[[#This Row],[Dată închidere apel ]]+0</f>
        <v>45471</v>
      </c>
      <c r="Y106" s="41">
        <f>Table53[[#This Row],[Data estimată de începere evaluare tehnică și financiară]]+120</f>
        <v>45591</v>
      </c>
      <c r="Z106" s="41">
        <f>Table53[[#This Row],[Data estimată de finalizare evaluare tehnică și financiară]]+0</f>
        <v>45591</v>
      </c>
      <c r="AA106" s="41">
        <f>Table53[[#This Row],[Data estimată de începere a perioadei de contractare]]+30</f>
        <v>45621</v>
      </c>
      <c r="AB106" s="41">
        <f>Table53[[#This Row],[Data estimată de finalizare a perioadei de contractare]]+1</f>
        <v>45622</v>
      </c>
      <c r="AC106" s="41">
        <v>46022</v>
      </c>
    </row>
    <row r="107" spans="1:29" s="13" customFormat="1" ht="33.75" customHeight="1" x14ac:dyDescent="0.3">
      <c r="A107" s="33">
        <v>105</v>
      </c>
      <c r="B107" s="33" t="s">
        <v>172</v>
      </c>
      <c r="C107" s="33" t="s">
        <v>171</v>
      </c>
      <c r="D107" s="33" t="s">
        <v>173</v>
      </c>
      <c r="E107" s="34">
        <v>4</v>
      </c>
      <c r="F107" s="33" t="s">
        <v>64</v>
      </c>
      <c r="G107" s="33" t="s">
        <v>71</v>
      </c>
      <c r="H107" s="33" t="s">
        <v>423</v>
      </c>
      <c r="I107" s="33" t="s">
        <v>358</v>
      </c>
      <c r="J107" s="33" t="s">
        <v>7</v>
      </c>
      <c r="K107" s="38" t="s">
        <v>73</v>
      </c>
      <c r="L107" s="33"/>
      <c r="M107" s="36" t="s">
        <v>24</v>
      </c>
      <c r="N107" s="33" t="s">
        <v>197</v>
      </c>
      <c r="O107" s="33" t="s">
        <v>88</v>
      </c>
      <c r="P107" s="37">
        <v>8258400.0982352942</v>
      </c>
      <c r="Q107" s="37">
        <v>7019640</v>
      </c>
      <c r="R107" s="33" t="s">
        <v>249</v>
      </c>
      <c r="S107" s="33" t="s">
        <v>193</v>
      </c>
      <c r="T107" s="33" t="s">
        <v>336</v>
      </c>
      <c r="U107" s="33" t="s">
        <v>315</v>
      </c>
      <c r="V107" s="41">
        <v>45399</v>
      </c>
      <c r="W107" s="41">
        <v>45432</v>
      </c>
      <c r="X107" s="41">
        <f>Table53[[#This Row],[Dată închidere apel ]]+0</f>
        <v>45432</v>
      </c>
      <c r="Y107" s="41">
        <f>Table53[[#This Row],[Data estimată de începere evaluare tehnică și financiară]]+120</f>
        <v>45552</v>
      </c>
      <c r="Z107" s="41">
        <f>Table53[[#This Row],[Data estimată de finalizare evaluare tehnică și financiară]]+0</f>
        <v>45552</v>
      </c>
      <c r="AA107" s="41">
        <f>Table53[[#This Row],[Data estimată de începere a perioadei de contractare]]+30</f>
        <v>45582</v>
      </c>
      <c r="AB107" s="41">
        <f>Table53[[#This Row],[Data estimată de finalizare a perioadei de contractare]]+1</f>
        <v>45583</v>
      </c>
      <c r="AC107" s="41">
        <v>46022</v>
      </c>
    </row>
    <row r="108" spans="1:29" s="13" customFormat="1" ht="54" customHeight="1" x14ac:dyDescent="0.3">
      <c r="A108" s="33">
        <v>106</v>
      </c>
      <c r="B108" s="33" t="s">
        <v>172</v>
      </c>
      <c r="C108" s="33" t="s">
        <v>171</v>
      </c>
      <c r="D108" s="33" t="s">
        <v>173</v>
      </c>
      <c r="E108" s="34">
        <v>4</v>
      </c>
      <c r="F108" s="33" t="s">
        <v>64</v>
      </c>
      <c r="G108" s="33" t="s">
        <v>65</v>
      </c>
      <c r="H108" s="33" t="s">
        <v>423</v>
      </c>
      <c r="I108" s="33" t="s">
        <v>357</v>
      </c>
      <c r="J108" s="33" t="s">
        <v>7</v>
      </c>
      <c r="K108" s="33" t="s">
        <v>6</v>
      </c>
      <c r="L108" s="38" t="s">
        <v>10</v>
      </c>
      <c r="M108" s="36" t="s">
        <v>24</v>
      </c>
      <c r="N108" s="33" t="s">
        <v>197</v>
      </c>
      <c r="O108" s="33" t="s">
        <v>88</v>
      </c>
      <c r="P108" s="37">
        <v>12106811</v>
      </c>
      <c r="Q108" s="37">
        <v>10290789</v>
      </c>
      <c r="R108" s="33" t="s">
        <v>251</v>
      </c>
      <c r="S108" s="33" t="s">
        <v>193</v>
      </c>
      <c r="T108" s="33" t="s">
        <v>336</v>
      </c>
      <c r="U108" s="33" t="s">
        <v>315</v>
      </c>
      <c r="V108" s="41">
        <v>45401</v>
      </c>
      <c r="W108" s="41">
        <v>45434</v>
      </c>
      <c r="X108" s="41">
        <f>Table53[[#This Row],[Dată închidere apel ]]+0</f>
        <v>45434</v>
      </c>
      <c r="Y108" s="41">
        <f>Table53[[#This Row],[Data estimată de începere evaluare tehnică și financiară]]+120</f>
        <v>45554</v>
      </c>
      <c r="Z108" s="41">
        <f>Table53[[#This Row],[Data estimată de finalizare evaluare tehnică și financiară]]+0</f>
        <v>45554</v>
      </c>
      <c r="AA108" s="41">
        <f>Table53[[#This Row],[Data estimată de începere a perioadei de contractare]]+30</f>
        <v>45584</v>
      </c>
      <c r="AB108" s="41">
        <f>Table53[[#This Row],[Data estimată de finalizare a perioadei de contractare]]+1</f>
        <v>45585</v>
      </c>
      <c r="AC108" s="41">
        <v>46022</v>
      </c>
    </row>
    <row r="109" spans="1:29" s="13" customFormat="1" ht="72" customHeight="1" x14ac:dyDescent="0.3">
      <c r="A109" s="33">
        <v>107</v>
      </c>
      <c r="B109" s="33" t="s">
        <v>172</v>
      </c>
      <c r="C109" s="33" t="s">
        <v>171</v>
      </c>
      <c r="D109" s="33" t="s">
        <v>173</v>
      </c>
      <c r="E109" s="34">
        <v>4</v>
      </c>
      <c r="F109" s="33" t="s">
        <v>64</v>
      </c>
      <c r="G109" s="33" t="s">
        <v>74</v>
      </c>
      <c r="H109" s="33" t="s">
        <v>424</v>
      </c>
      <c r="I109" s="33" t="s">
        <v>372</v>
      </c>
      <c r="J109" s="33" t="s">
        <v>7</v>
      </c>
      <c r="K109" s="33" t="s">
        <v>6</v>
      </c>
      <c r="L109" s="38" t="s">
        <v>10</v>
      </c>
      <c r="M109" s="36" t="s">
        <v>24</v>
      </c>
      <c r="N109" s="33" t="s">
        <v>197</v>
      </c>
      <c r="O109" s="33" t="s">
        <v>88</v>
      </c>
      <c r="P109" s="37">
        <v>17632998</v>
      </c>
      <c r="Q109" s="37">
        <v>14988048</v>
      </c>
      <c r="R109" s="33" t="s">
        <v>250</v>
      </c>
      <c r="S109" s="33" t="s">
        <v>193</v>
      </c>
      <c r="T109" s="33" t="s">
        <v>365</v>
      </c>
      <c r="U109" s="33" t="s">
        <v>315</v>
      </c>
      <c r="V109" s="41">
        <v>45443</v>
      </c>
      <c r="W109" s="41">
        <v>45472</v>
      </c>
      <c r="X109" s="41">
        <f>Table53[[#This Row],[Dată închidere apel ]]+0</f>
        <v>45472</v>
      </c>
      <c r="Y109" s="41">
        <f>Table53[[#This Row],[Data estimată de începere evaluare tehnică și financiară]]+120</f>
        <v>45592</v>
      </c>
      <c r="Z109" s="41">
        <f>Table53[[#This Row],[Data estimată de finalizare evaluare tehnică și financiară]]+0</f>
        <v>45592</v>
      </c>
      <c r="AA109" s="41">
        <f>Table53[[#This Row],[Data estimată de începere a perioadei de contractare]]+30</f>
        <v>45622</v>
      </c>
      <c r="AB109" s="41">
        <f>Table53[[#This Row],[Data estimată de finalizare a perioadei de contractare]]+1</f>
        <v>45623</v>
      </c>
      <c r="AC109" s="41">
        <v>46022</v>
      </c>
    </row>
    <row r="110" spans="1:29" s="59" customFormat="1" ht="152.25" customHeight="1" x14ac:dyDescent="0.3">
      <c r="A110" s="33">
        <v>108</v>
      </c>
      <c r="B110" s="33" t="s">
        <v>172</v>
      </c>
      <c r="C110" s="33" t="s">
        <v>171</v>
      </c>
      <c r="D110" s="33" t="s">
        <v>173</v>
      </c>
      <c r="E110" s="34">
        <v>5</v>
      </c>
      <c r="F110" s="33" t="s">
        <v>332</v>
      </c>
      <c r="G110" s="33" t="s">
        <v>330</v>
      </c>
      <c r="H110" s="33" t="s">
        <v>331</v>
      </c>
      <c r="I110" s="33" t="s">
        <v>351</v>
      </c>
      <c r="J110" s="33" t="s">
        <v>7</v>
      </c>
      <c r="K110" s="33" t="s">
        <v>56</v>
      </c>
      <c r="L110" s="33" t="s">
        <v>57</v>
      </c>
      <c r="M110" s="33" t="s">
        <v>16</v>
      </c>
      <c r="N110" s="36" t="s">
        <v>309</v>
      </c>
      <c r="O110" s="33" t="s">
        <v>333</v>
      </c>
      <c r="P110" s="37">
        <v>210000000</v>
      </c>
      <c r="Q110" s="37">
        <v>106620906</v>
      </c>
      <c r="R110" s="33" t="s">
        <v>334</v>
      </c>
      <c r="S110" s="33" t="s">
        <v>193</v>
      </c>
      <c r="T110" s="33" t="s">
        <v>335</v>
      </c>
      <c r="U110" s="33" t="s">
        <v>315</v>
      </c>
      <c r="V110" s="41">
        <v>45384</v>
      </c>
      <c r="W110" s="41">
        <v>45499</v>
      </c>
      <c r="X110" s="41">
        <f>Table53[[#This Row],[Dată închidere apel ]]+0</f>
        <v>45499</v>
      </c>
      <c r="Y110" s="41">
        <f>Table53[[#This Row],[Data estimată de începere evaluare tehnică și financiară]]+120</f>
        <v>45619</v>
      </c>
      <c r="Z110" s="41">
        <f>Table53[[#This Row],[Data estimată de finalizare evaluare tehnică și financiară]]+0</f>
        <v>45619</v>
      </c>
      <c r="AA110" s="41">
        <f>Table53[[#This Row],[Data estimată de începere a perioadei de contractare]]+30</f>
        <v>45649</v>
      </c>
      <c r="AB110" s="41">
        <f>Table53[[#This Row],[Data estimată de finalizare a perioadei de contractare]]+1</f>
        <v>45650</v>
      </c>
      <c r="AC110" s="41">
        <v>46843</v>
      </c>
    </row>
    <row r="111" spans="1:29" s="13" customFormat="1" ht="259.2" x14ac:dyDescent="0.3">
      <c r="A111" s="33">
        <v>109</v>
      </c>
      <c r="B111" s="33" t="s">
        <v>172</v>
      </c>
      <c r="C111" s="33" t="s">
        <v>171</v>
      </c>
      <c r="D111" s="33" t="s">
        <v>173</v>
      </c>
      <c r="E111" s="34">
        <v>6</v>
      </c>
      <c r="F111" s="33" t="s">
        <v>58</v>
      </c>
      <c r="G111" s="33" t="s">
        <v>58</v>
      </c>
      <c r="H111" s="33" t="s">
        <v>256</v>
      </c>
      <c r="I111" s="33"/>
      <c r="J111" s="33" t="s">
        <v>7</v>
      </c>
      <c r="K111" s="33" t="s">
        <v>56</v>
      </c>
      <c r="L111" s="33" t="s">
        <v>255</v>
      </c>
      <c r="M111" s="33" t="s">
        <v>16</v>
      </c>
      <c r="N111" s="33" t="s">
        <v>194</v>
      </c>
      <c r="O111" s="33" t="s">
        <v>88</v>
      </c>
      <c r="P111" s="37">
        <v>90000000</v>
      </c>
      <c r="Q111" s="37">
        <v>56478030</v>
      </c>
      <c r="R111" s="38" t="s">
        <v>253</v>
      </c>
      <c r="S111" s="33" t="s">
        <v>193</v>
      </c>
      <c r="T111" s="33"/>
      <c r="U111" s="33" t="s">
        <v>192</v>
      </c>
      <c r="V111" s="45" t="s">
        <v>398</v>
      </c>
      <c r="W111" s="45" t="s">
        <v>232</v>
      </c>
      <c r="X111" s="41" t="s">
        <v>226</v>
      </c>
      <c r="Y111" s="41" t="s">
        <v>227</v>
      </c>
      <c r="Z111" s="41" t="s">
        <v>227</v>
      </c>
      <c r="AA111" s="41" t="s">
        <v>227</v>
      </c>
      <c r="AB111" s="41" t="s">
        <v>403</v>
      </c>
      <c r="AC111" s="43" t="s">
        <v>210</v>
      </c>
    </row>
    <row r="112" spans="1:29" s="13" customFormat="1" ht="81.75" customHeight="1" x14ac:dyDescent="0.3">
      <c r="A112" s="33">
        <v>110</v>
      </c>
      <c r="B112" s="33" t="s">
        <v>172</v>
      </c>
      <c r="C112" s="33" t="s">
        <v>171</v>
      </c>
      <c r="D112" s="33" t="s">
        <v>173</v>
      </c>
      <c r="E112" s="34">
        <v>6</v>
      </c>
      <c r="F112" s="33" t="s">
        <v>59</v>
      </c>
      <c r="G112" s="33" t="s">
        <v>342</v>
      </c>
      <c r="H112" s="33" t="s">
        <v>257</v>
      </c>
      <c r="I112" s="33"/>
      <c r="J112" s="33" t="s">
        <v>7</v>
      </c>
      <c r="K112" s="33" t="s">
        <v>56</v>
      </c>
      <c r="L112" s="33" t="s">
        <v>255</v>
      </c>
      <c r="M112" s="33" t="s">
        <v>16</v>
      </c>
      <c r="N112" s="33" t="s">
        <v>194</v>
      </c>
      <c r="O112" s="33" t="s">
        <v>88</v>
      </c>
      <c r="P112" s="37">
        <v>23392557.309999999</v>
      </c>
      <c r="Q112" s="37">
        <v>14679617.16</v>
      </c>
      <c r="R112" s="38" t="s">
        <v>254</v>
      </c>
      <c r="S112" s="33" t="s">
        <v>193</v>
      </c>
      <c r="T112" s="33"/>
      <c r="U112" s="33" t="s">
        <v>192</v>
      </c>
      <c r="V112" s="45"/>
      <c r="W112" s="45"/>
      <c r="X112" s="41"/>
      <c r="Y112" s="41"/>
      <c r="Z112" s="41"/>
      <c r="AA112" s="41"/>
      <c r="AB112" s="41"/>
      <c r="AC112" s="43"/>
    </row>
    <row r="113" spans="1:29" s="13" customFormat="1" ht="72" x14ac:dyDescent="0.3">
      <c r="A113" s="33">
        <v>111</v>
      </c>
      <c r="B113" s="33" t="s">
        <v>172</v>
      </c>
      <c r="C113" s="33" t="s">
        <v>171</v>
      </c>
      <c r="D113" s="33" t="s">
        <v>173</v>
      </c>
      <c r="E113" s="34">
        <v>6</v>
      </c>
      <c r="F113" s="33" t="s">
        <v>59</v>
      </c>
      <c r="G113" s="33" t="s">
        <v>60</v>
      </c>
      <c r="H113" s="33" t="s">
        <v>258</v>
      </c>
      <c r="I113" s="33"/>
      <c r="J113" s="33" t="s">
        <v>7</v>
      </c>
      <c r="K113" s="33" t="s">
        <v>56</v>
      </c>
      <c r="L113" s="33" t="s">
        <v>255</v>
      </c>
      <c r="M113" s="33" t="s">
        <v>16</v>
      </c>
      <c r="N113" s="33" t="s">
        <v>194</v>
      </c>
      <c r="O113" s="33" t="s">
        <v>88</v>
      </c>
      <c r="P113" s="37">
        <v>27271793.560000002</v>
      </c>
      <c r="Q113" s="37">
        <v>17113968.489999998</v>
      </c>
      <c r="R113" s="33" t="s">
        <v>254</v>
      </c>
      <c r="S113" s="33" t="s">
        <v>193</v>
      </c>
      <c r="T113" s="33"/>
      <c r="U113" s="33" t="s">
        <v>192</v>
      </c>
      <c r="V113" s="38"/>
      <c r="W113" s="38"/>
      <c r="X113" s="33"/>
      <c r="Y113" s="33"/>
      <c r="Z113" s="33"/>
      <c r="AA113" s="33"/>
      <c r="AB113" s="33"/>
      <c r="AC113" s="38"/>
    </row>
    <row r="114" spans="1:29" s="1" customFormat="1" ht="72" x14ac:dyDescent="0.3">
      <c r="A114" s="33">
        <v>112</v>
      </c>
      <c r="B114" s="33" t="s">
        <v>172</v>
      </c>
      <c r="C114" s="33" t="s">
        <v>171</v>
      </c>
      <c r="D114" s="33" t="s">
        <v>173</v>
      </c>
      <c r="E114" s="34">
        <v>7</v>
      </c>
      <c r="F114" s="33" t="s">
        <v>89</v>
      </c>
      <c r="G114" s="33" t="s">
        <v>95</v>
      </c>
      <c r="H114" s="35" t="s">
        <v>105</v>
      </c>
      <c r="I114" s="35"/>
      <c r="J114" s="33" t="s">
        <v>7</v>
      </c>
      <c r="K114" s="33" t="s">
        <v>6</v>
      </c>
      <c r="L114" s="33" t="s">
        <v>10</v>
      </c>
      <c r="M114" s="33" t="s">
        <v>16</v>
      </c>
      <c r="N114" s="33" t="s">
        <v>194</v>
      </c>
      <c r="O114" s="33" t="s">
        <v>84</v>
      </c>
      <c r="P114" s="37">
        <v>100276851</v>
      </c>
      <c r="Q114" s="37">
        <v>50913203</v>
      </c>
      <c r="R114" s="40" t="s">
        <v>195</v>
      </c>
      <c r="S114" s="33" t="s">
        <v>193</v>
      </c>
      <c r="T114" s="33"/>
      <c r="U114" s="33" t="s">
        <v>192</v>
      </c>
      <c r="V114" s="38" t="s">
        <v>226</v>
      </c>
      <c r="W114" s="38" t="s">
        <v>226</v>
      </c>
      <c r="X114" s="38" t="s">
        <v>226</v>
      </c>
      <c r="Y114" s="38" t="s">
        <v>226</v>
      </c>
      <c r="Z114" s="38" t="s">
        <v>226</v>
      </c>
      <c r="AA114" s="38" t="s">
        <v>226</v>
      </c>
      <c r="AB114" s="38" t="s">
        <v>226</v>
      </c>
      <c r="AC114" s="38" t="s">
        <v>210</v>
      </c>
    </row>
    <row r="115" spans="1:29" s="1" customFormat="1" ht="129.6" x14ac:dyDescent="0.3">
      <c r="A115" s="33">
        <v>113</v>
      </c>
      <c r="B115" s="33" t="s">
        <v>172</v>
      </c>
      <c r="C115" s="33" t="s">
        <v>171</v>
      </c>
      <c r="D115" s="33" t="s">
        <v>173</v>
      </c>
      <c r="E115" s="34">
        <v>7</v>
      </c>
      <c r="F115" s="33" t="s">
        <v>89</v>
      </c>
      <c r="G115" s="33" t="s">
        <v>103</v>
      </c>
      <c r="H115" s="35" t="s">
        <v>91</v>
      </c>
      <c r="I115" s="35"/>
      <c r="J115" s="33" t="s">
        <v>7</v>
      </c>
      <c r="K115" s="33" t="s">
        <v>6</v>
      </c>
      <c r="L115" s="33" t="s">
        <v>10</v>
      </c>
      <c r="M115" s="33" t="s">
        <v>16</v>
      </c>
      <c r="N115" s="33" t="s">
        <v>197</v>
      </c>
      <c r="O115" s="33" t="s">
        <v>84</v>
      </c>
      <c r="P115" s="37">
        <v>58494829</v>
      </c>
      <c r="Q115" s="37">
        <v>29699368</v>
      </c>
      <c r="R115" s="38" t="s">
        <v>196</v>
      </c>
      <c r="S115" s="33" t="s">
        <v>193</v>
      </c>
      <c r="T115" s="33"/>
      <c r="U115" s="33" t="s">
        <v>192</v>
      </c>
      <c r="V115" s="38" t="s">
        <v>226</v>
      </c>
      <c r="W115" s="38" t="s">
        <v>226</v>
      </c>
      <c r="X115" s="38" t="s">
        <v>226</v>
      </c>
      <c r="Y115" s="38" t="s">
        <v>226</v>
      </c>
      <c r="Z115" s="38" t="s">
        <v>226</v>
      </c>
      <c r="AA115" s="38" t="s">
        <v>226</v>
      </c>
      <c r="AB115" s="38" t="s">
        <v>226</v>
      </c>
      <c r="AC115" s="38" t="s">
        <v>210</v>
      </c>
    </row>
    <row r="116" spans="1:29" s="1" customFormat="1" ht="111.75" customHeight="1" x14ac:dyDescent="0.3">
      <c r="A116" s="33">
        <v>114</v>
      </c>
      <c r="B116" s="33"/>
      <c r="C116" s="33"/>
      <c r="D116" s="33"/>
      <c r="E116" s="34">
        <v>7</v>
      </c>
      <c r="F116" s="33" t="s">
        <v>89</v>
      </c>
      <c r="G116" s="33" t="s">
        <v>92</v>
      </c>
      <c r="H116" s="35" t="s">
        <v>350</v>
      </c>
      <c r="I116" s="33" t="s">
        <v>426</v>
      </c>
      <c r="J116" s="33" t="s">
        <v>7</v>
      </c>
      <c r="K116" s="33" t="s">
        <v>6</v>
      </c>
      <c r="L116" s="33"/>
      <c r="M116" s="36" t="s">
        <v>24</v>
      </c>
      <c r="N116" s="36" t="s">
        <v>197</v>
      </c>
      <c r="O116" s="37" t="s">
        <v>84</v>
      </c>
      <c r="P116" s="37">
        <v>20898897</v>
      </c>
      <c r="Q116" s="37">
        <f>Table53[[#This Row],[ALOCARE TOTALA]]*0.85</f>
        <v>17764062.449999999</v>
      </c>
      <c r="R116" s="53" t="s">
        <v>348</v>
      </c>
      <c r="S116" s="33" t="s">
        <v>193</v>
      </c>
      <c r="T116" s="33"/>
      <c r="U116" s="33" t="s">
        <v>314</v>
      </c>
      <c r="V116" s="45">
        <v>45639</v>
      </c>
      <c r="W116" s="45">
        <v>45716</v>
      </c>
      <c r="X116" s="41">
        <v>45838</v>
      </c>
      <c r="Y116" s="41">
        <v>45958</v>
      </c>
      <c r="Z116" s="41">
        <v>45958</v>
      </c>
      <c r="AA116" s="41">
        <v>45988</v>
      </c>
      <c r="AB116" s="41">
        <v>45989</v>
      </c>
      <c r="AC116" s="43">
        <v>47117</v>
      </c>
    </row>
    <row r="117" spans="1:29" s="1" customFormat="1" ht="120" customHeight="1" x14ac:dyDescent="0.3">
      <c r="A117" s="33">
        <v>115</v>
      </c>
      <c r="B117" s="33" t="s">
        <v>172</v>
      </c>
      <c r="C117" s="33" t="s">
        <v>171</v>
      </c>
      <c r="D117" s="33" t="s">
        <v>173</v>
      </c>
      <c r="E117" s="34">
        <v>7</v>
      </c>
      <c r="F117" s="33" t="s">
        <v>89</v>
      </c>
      <c r="G117" s="33" t="s">
        <v>92</v>
      </c>
      <c r="H117" s="35" t="s">
        <v>349</v>
      </c>
      <c r="I117" s="35" t="s">
        <v>355</v>
      </c>
      <c r="J117" s="33" t="s">
        <v>7</v>
      </c>
      <c r="K117" s="33" t="s">
        <v>6</v>
      </c>
      <c r="L117" s="33" t="s">
        <v>10</v>
      </c>
      <c r="M117" s="36" t="s">
        <v>24</v>
      </c>
      <c r="N117" s="36" t="s">
        <v>197</v>
      </c>
      <c r="O117" s="36" t="s">
        <v>84</v>
      </c>
      <c r="P117" s="37">
        <v>13650000</v>
      </c>
      <c r="Q117" s="37">
        <f>Table53[[#This Row],[ALOCARE TOTALA]]*85/100</f>
        <v>11602500</v>
      </c>
      <c r="R117" s="40" t="s">
        <v>347</v>
      </c>
      <c r="S117" s="33" t="s">
        <v>193</v>
      </c>
      <c r="T117" s="33" t="s">
        <v>352</v>
      </c>
      <c r="U117" s="33" t="s">
        <v>315</v>
      </c>
      <c r="V117" s="41">
        <v>45407</v>
      </c>
      <c r="W117" s="41">
        <v>45453</v>
      </c>
      <c r="X117" s="41">
        <f>Table53[[#This Row],[Dată închidere apel ]]+0</f>
        <v>45453</v>
      </c>
      <c r="Y117" s="41">
        <f>Table53[[#This Row],[Data estimată de începere evaluare tehnică și financiară]]+120</f>
        <v>45573</v>
      </c>
      <c r="Z117" s="41">
        <f>Table53[[#This Row],[Data estimată de finalizare evaluare tehnică și financiară]]+0</f>
        <v>45573</v>
      </c>
      <c r="AA117" s="41">
        <f>Table53[[#This Row],[Data estimată de începere a perioadei de contractare]]+30</f>
        <v>45603</v>
      </c>
      <c r="AB117" s="41">
        <f>Table53[[#This Row],[Data estimată de finalizare a perioadei de contractare]]+1</f>
        <v>45604</v>
      </c>
      <c r="AC117" s="41">
        <v>47117</v>
      </c>
    </row>
    <row r="118" spans="1:29" s="14" customFormat="1" ht="92.25" customHeight="1" x14ac:dyDescent="0.3">
      <c r="A118" s="33">
        <v>116</v>
      </c>
      <c r="B118" s="33" t="s">
        <v>172</v>
      </c>
      <c r="C118" s="33" t="s">
        <v>171</v>
      </c>
      <c r="D118" s="33" t="s">
        <v>173</v>
      </c>
      <c r="E118" s="34">
        <v>7</v>
      </c>
      <c r="F118" s="33" t="s">
        <v>89</v>
      </c>
      <c r="G118" s="33" t="s">
        <v>290</v>
      </c>
      <c r="H118" s="35" t="s">
        <v>291</v>
      </c>
      <c r="I118" s="35"/>
      <c r="J118" s="33" t="s">
        <v>7</v>
      </c>
      <c r="K118" s="33" t="s">
        <v>6</v>
      </c>
      <c r="L118" s="33" t="s">
        <v>10</v>
      </c>
      <c r="M118" s="33" t="s">
        <v>16</v>
      </c>
      <c r="N118" s="33" t="s">
        <v>197</v>
      </c>
      <c r="O118" s="33" t="s">
        <v>84</v>
      </c>
      <c r="P118" s="37">
        <v>58494829</v>
      </c>
      <c r="Q118" s="37">
        <v>29699368</v>
      </c>
      <c r="R118" s="40" t="s">
        <v>198</v>
      </c>
      <c r="S118" s="33" t="s">
        <v>193</v>
      </c>
      <c r="T118" s="33"/>
      <c r="U118" s="33" t="s">
        <v>192</v>
      </c>
      <c r="V118" s="33" t="s">
        <v>226</v>
      </c>
      <c r="W118" s="33" t="s">
        <v>226</v>
      </c>
      <c r="X118" s="33" t="s">
        <v>226</v>
      </c>
      <c r="Y118" s="33" t="s">
        <v>226</v>
      </c>
      <c r="Z118" s="33" t="s">
        <v>226</v>
      </c>
      <c r="AA118" s="33" t="s">
        <v>226</v>
      </c>
      <c r="AB118" s="33" t="s">
        <v>226</v>
      </c>
      <c r="AC118" s="33" t="s">
        <v>210</v>
      </c>
    </row>
    <row r="119" spans="1:29" s="14" customFormat="1" ht="148.5" customHeight="1" x14ac:dyDescent="0.3">
      <c r="A119" s="33">
        <v>117</v>
      </c>
      <c r="B119" s="33" t="s">
        <v>172</v>
      </c>
      <c r="C119" s="33" t="s">
        <v>171</v>
      </c>
      <c r="D119" s="33" t="s">
        <v>173</v>
      </c>
      <c r="E119" s="34">
        <v>7</v>
      </c>
      <c r="F119" s="33" t="s">
        <v>89</v>
      </c>
      <c r="G119" s="33" t="s">
        <v>292</v>
      </c>
      <c r="H119" s="35" t="s">
        <v>93</v>
      </c>
      <c r="I119" s="33" t="s">
        <v>370</v>
      </c>
      <c r="J119" s="33" t="s">
        <v>7</v>
      </c>
      <c r="K119" s="33" t="s">
        <v>6</v>
      </c>
      <c r="L119" s="33" t="s">
        <v>10</v>
      </c>
      <c r="M119" s="33" t="s">
        <v>24</v>
      </c>
      <c r="N119" s="33" t="s">
        <v>197</v>
      </c>
      <c r="O119" s="33" t="s">
        <v>84</v>
      </c>
      <c r="P119" s="37">
        <v>40000000</v>
      </c>
      <c r="Q119" s="37">
        <v>34000000</v>
      </c>
      <c r="R119" s="40" t="s">
        <v>199</v>
      </c>
      <c r="S119" s="33" t="s">
        <v>193</v>
      </c>
      <c r="T119" s="33" t="s">
        <v>361</v>
      </c>
      <c r="U119" s="33" t="s">
        <v>315</v>
      </c>
      <c r="V119" s="41">
        <v>45420</v>
      </c>
      <c r="W119" s="41">
        <v>45471</v>
      </c>
      <c r="X119" s="41">
        <f>Table53[[#This Row],[Dată închidere apel ]]+0</f>
        <v>45471</v>
      </c>
      <c r="Y119" s="41">
        <f>Table53[[#This Row],[Data estimată de începere evaluare tehnică și financiară]]+120</f>
        <v>45591</v>
      </c>
      <c r="Z119" s="41">
        <f>Table53[[#This Row],[Data estimată de finalizare evaluare tehnică și financiară]]+0</f>
        <v>45591</v>
      </c>
      <c r="AA119" s="41">
        <f>Table53[[#This Row],[Data estimată de începere a perioadei de contractare]]+30</f>
        <v>45621</v>
      </c>
      <c r="AB119" s="41">
        <f>Table53[[#This Row],[Data estimată de finalizare a perioadei de contractare]]+1</f>
        <v>45622</v>
      </c>
      <c r="AC119" s="41">
        <v>47117</v>
      </c>
    </row>
    <row r="120" spans="1:29" s="1" customFormat="1" ht="133.5" customHeight="1" x14ac:dyDescent="0.3">
      <c r="A120" s="33">
        <v>118</v>
      </c>
      <c r="B120" s="33" t="s">
        <v>172</v>
      </c>
      <c r="C120" s="33" t="s">
        <v>171</v>
      </c>
      <c r="D120" s="33" t="s">
        <v>173</v>
      </c>
      <c r="E120" s="34">
        <v>7</v>
      </c>
      <c r="F120" s="33" t="s">
        <v>89</v>
      </c>
      <c r="G120" s="33" t="s">
        <v>94</v>
      </c>
      <c r="H120" s="35" t="s">
        <v>68</v>
      </c>
      <c r="I120" s="35" t="s">
        <v>356</v>
      </c>
      <c r="J120" s="33" t="s">
        <v>7</v>
      </c>
      <c r="K120" s="33" t="s">
        <v>6</v>
      </c>
      <c r="L120" s="33" t="s">
        <v>10</v>
      </c>
      <c r="M120" s="36" t="s">
        <v>24</v>
      </c>
      <c r="N120" s="36" t="s">
        <v>197</v>
      </c>
      <c r="O120" s="36" t="s">
        <v>84</v>
      </c>
      <c r="P120" s="37">
        <v>20000000</v>
      </c>
      <c r="Q120" s="37">
        <v>17000000</v>
      </c>
      <c r="R120" s="40" t="s">
        <v>200</v>
      </c>
      <c r="S120" s="33" t="s">
        <v>193</v>
      </c>
      <c r="T120" s="33" t="s">
        <v>353</v>
      </c>
      <c r="U120" s="33" t="s">
        <v>315</v>
      </c>
      <c r="V120" s="41">
        <v>45401</v>
      </c>
      <c r="W120" s="41">
        <v>45474</v>
      </c>
      <c r="X120" s="41">
        <f>Table53[[#This Row],[Dată închidere apel ]]+0</f>
        <v>45474</v>
      </c>
      <c r="Y120" s="41">
        <f>Table53[[#This Row],[Data estimată de începere evaluare tehnică și financiară]]+120</f>
        <v>45594</v>
      </c>
      <c r="Z120" s="41">
        <f>Table53[[#This Row],[Data estimată de finalizare evaluare tehnică și financiară]]+0</f>
        <v>45594</v>
      </c>
      <c r="AA120" s="41">
        <f>Table53[[#This Row],[Data estimată de începere a perioadei de contractare]]+30</f>
        <v>45624</v>
      </c>
      <c r="AB120" s="41">
        <f>Table53[[#This Row],[Data estimată de finalizare a perioadei de contractare]]+1</f>
        <v>45625</v>
      </c>
      <c r="AC120" s="41">
        <v>47117</v>
      </c>
    </row>
    <row r="121" spans="1:29" s="1" customFormat="1" ht="133.5" customHeight="1" x14ac:dyDescent="0.3">
      <c r="A121" s="33">
        <v>119</v>
      </c>
      <c r="B121" s="33"/>
      <c r="C121" s="33"/>
      <c r="D121" s="33"/>
      <c r="E121" s="34">
        <v>7</v>
      </c>
      <c r="F121" s="33" t="s">
        <v>293</v>
      </c>
      <c r="G121" s="33" t="s">
        <v>61</v>
      </c>
      <c r="H121" s="35" t="s">
        <v>346</v>
      </c>
      <c r="I121" s="33" t="s">
        <v>369</v>
      </c>
      <c r="J121" s="33" t="s">
        <v>5</v>
      </c>
      <c r="K121" s="33" t="s">
        <v>16</v>
      </c>
      <c r="L121" s="36" t="s">
        <v>309</v>
      </c>
      <c r="M121" s="36" t="s">
        <v>16</v>
      </c>
      <c r="N121" s="36" t="s">
        <v>197</v>
      </c>
      <c r="O121" s="36" t="s">
        <v>84</v>
      </c>
      <c r="P121" s="37">
        <v>4000000</v>
      </c>
      <c r="Q121" s="37">
        <f>Table53[[#This Row],[ALOCARE TOTALA]]*0.807886591</f>
        <v>3231546.3640000001</v>
      </c>
      <c r="R121" s="38" t="s">
        <v>201</v>
      </c>
      <c r="S121" s="33" t="s">
        <v>193</v>
      </c>
      <c r="T121" s="33" t="s">
        <v>353</v>
      </c>
      <c r="U121" s="33" t="s">
        <v>315</v>
      </c>
      <c r="V121" s="41">
        <v>45408</v>
      </c>
      <c r="W121" s="41">
        <v>45488</v>
      </c>
      <c r="X121" s="41">
        <f>Table53[[#This Row],[Dată închidere apel ]]+0</f>
        <v>45488</v>
      </c>
      <c r="Y121" s="41">
        <f>Table53[[#This Row],[Data estimată de începere evaluare tehnică și financiară]]+120</f>
        <v>45608</v>
      </c>
      <c r="Z121" s="41">
        <f>Table53[[#This Row],[Data estimată de finalizare evaluare tehnică și financiară]]+0</f>
        <v>45608</v>
      </c>
      <c r="AA121" s="41">
        <f>Table53[[#This Row],[Data estimată de începere a perioadei de contractare]]+30</f>
        <v>45638</v>
      </c>
      <c r="AB121" s="41">
        <f>Table53[[#This Row],[Data estimată de finalizare a perioadei de contractare]]+1</f>
        <v>45639</v>
      </c>
      <c r="AC121" s="41">
        <v>47117</v>
      </c>
    </row>
    <row r="122" spans="1:29" s="1" customFormat="1" ht="132" customHeight="1" x14ac:dyDescent="0.3">
      <c r="A122" s="33">
        <v>120</v>
      </c>
      <c r="B122" s="33" t="s">
        <v>172</v>
      </c>
      <c r="C122" s="33" t="s">
        <v>171</v>
      </c>
      <c r="D122" s="33" t="s">
        <v>173</v>
      </c>
      <c r="E122" s="34">
        <v>7</v>
      </c>
      <c r="F122" s="33" t="s">
        <v>293</v>
      </c>
      <c r="G122" s="33" t="s">
        <v>61</v>
      </c>
      <c r="H122" s="35" t="s">
        <v>107</v>
      </c>
      <c r="I122" s="35"/>
      <c r="J122" s="33" t="s">
        <v>5</v>
      </c>
      <c r="K122" s="33" t="s">
        <v>6</v>
      </c>
      <c r="L122" s="33" t="s">
        <v>9</v>
      </c>
      <c r="M122" s="33" t="s">
        <v>16</v>
      </c>
      <c r="N122" s="36" t="s">
        <v>309</v>
      </c>
      <c r="O122" s="33" t="s">
        <v>84</v>
      </c>
      <c r="P122" s="37">
        <v>16000000</v>
      </c>
      <c r="Q122" s="37">
        <f>Table53[[#This Row],[ALOCARE TOTALA]]*0.807886591</f>
        <v>12926185.456</v>
      </c>
      <c r="R122" s="38" t="s">
        <v>201</v>
      </c>
      <c r="S122" s="33" t="s">
        <v>193</v>
      </c>
      <c r="T122" s="33"/>
      <c r="U122" s="33" t="s">
        <v>192</v>
      </c>
      <c r="V122" s="38" t="s">
        <v>232</v>
      </c>
      <c r="W122" s="38" t="s">
        <v>232</v>
      </c>
      <c r="X122" s="38" t="s">
        <v>226</v>
      </c>
      <c r="Y122" s="38" t="s">
        <v>226</v>
      </c>
      <c r="Z122" s="38" t="s">
        <v>227</v>
      </c>
      <c r="AA122" s="38" t="s">
        <v>227</v>
      </c>
      <c r="AB122" s="38" t="s">
        <v>227</v>
      </c>
      <c r="AC122" s="38" t="s">
        <v>209</v>
      </c>
    </row>
    <row r="123" spans="1:29" s="1" customFormat="1" ht="96" customHeight="1" x14ac:dyDescent="0.3">
      <c r="A123" s="33">
        <v>121</v>
      </c>
      <c r="B123" s="33" t="s">
        <v>172</v>
      </c>
      <c r="C123" s="33" t="s">
        <v>171</v>
      </c>
      <c r="D123" s="33" t="s">
        <v>173</v>
      </c>
      <c r="E123" s="34">
        <v>7</v>
      </c>
      <c r="F123" s="33" t="s">
        <v>90</v>
      </c>
      <c r="G123" s="33" t="s">
        <v>102</v>
      </c>
      <c r="H123" s="35" t="s">
        <v>101</v>
      </c>
      <c r="I123" s="35"/>
      <c r="J123" s="33" t="s">
        <v>7</v>
      </c>
      <c r="K123" s="33" t="s">
        <v>6</v>
      </c>
      <c r="L123" s="33" t="s">
        <v>10</v>
      </c>
      <c r="M123" s="33" t="s">
        <v>16</v>
      </c>
      <c r="N123" s="33" t="s">
        <v>194</v>
      </c>
      <c r="O123" s="33" t="s">
        <v>87</v>
      </c>
      <c r="P123" s="37">
        <v>3342562</v>
      </c>
      <c r="Q123" s="37">
        <v>1697107</v>
      </c>
      <c r="R123" s="38" t="s">
        <v>202</v>
      </c>
      <c r="S123" s="33" t="s">
        <v>193</v>
      </c>
      <c r="T123" s="33"/>
      <c r="U123" s="33" t="s">
        <v>192</v>
      </c>
      <c r="V123" s="33" t="s">
        <v>226</v>
      </c>
      <c r="W123" s="33" t="s">
        <v>226</v>
      </c>
      <c r="X123" s="33" t="s">
        <v>226</v>
      </c>
      <c r="Y123" s="33" t="s">
        <v>226</v>
      </c>
      <c r="Z123" s="33" t="s">
        <v>226</v>
      </c>
      <c r="AA123" s="33" t="s">
        <v>226</v>
      </c>
      <c r="AB123" s="33" t="s">
        <v>226</v>
      </c>
      <c r="AC123" s="33" t="s">
        <v>210</v>
      </c>
    </row>
    <row r="124" spans="1:29" s="1" customFormat="1" ht="100.8" x14ac:dyDescent="0.3">
      <c r="A124" s="33">
        <v>122</v>
      </c>
      <c r="B124" s="33" t="s">
        <v>172</v>
      </c>
      <c r="C124" s="33" t="s">
        <v>171</v>
      </c>
      <c r="D124" s="33" t="s">
        <v>173</v>
      </c>
      <c r="E124" s="34">
        <v>7</v>
      </c>
      <c r="F124" s="33" t="s">
        <v>104</v>
      </c>
      <c r="G124" s="33" t="s">
        <v>108</v>
      </c>
      <c r="H124" s="35" t="s">
        <v>107</v>
      </c>
      <c r="I124" s="35"/>
      <c r="J124" s="33" t="s">
        <v>5</v>
      </c>
      <c r="K124" s="33" t="s">
        <v>6</v>
      </c>
      <c r="L124" s="33" t="s">
        <v>9</v>
      </c>
      <c r="M124" s="33" t="s">
        <v>16</v>
      </c>
      <c r="N124" s="33" t="s">
        <v>194</v>
      </c>
      <c r="O124" s="33" t="s">
        <v>87</v>
      </c>
      <c r="P124" s="37">
        <v>4000000</v>
      </c>
      <c r="Q124" s="37">
        <v>3231600</v>
      </c>
      <c r="R124" s="38" t="s">
        <v>207</v>
      </c>
      <c r="S124" s="33" t="s">
        <v>193</v>
      </c>
      <c r="T124" s="33"/>
      <c r="U124" s="33" t="s">
        <v>192</v>
      </c>
      <c r="V124" s="38" t="s">
        <v>226</v>
      </c>
      <c r="W124" s="38" t="s">
        <v>227</v>
      </c>
      <c r="X124" s="38" t="s">
        <v>227</v>
      </c>
      <c r="Y124" s="38" t="s">
        <v>227</v>
      </c>
      <c r="Z124" s="38" t="s">
        <v>227</v>
      </c>
      <c r="AA124" s="38" t="s">
        <v>227</v>
      </c>
      <c r="AB124" s="38" t="s">
        <v>227</v>
      </c>
      <c r="AC124" s="38" t="s">
        <v>209</v>
      </c>
    </row>
    <row r="125" spans="1:29" s="1" customFormat="1" ht="86.4" x14ac:dyDescent="0.3">
      <c r="A125" s="33">
        <v>123</v>
      </c>
      <c r="B125" s="33" t="s">
        <v>172</v>
      </c>
      <c r="C125" s="33" t="s">
        <v>171</v>
      </c>
      <c r="D125" s="33" t="s">
        <v>173</v>
      </c>
      <c r="E125" s="34">
        <v>7</v>
      </c>
      <c r="F125" s="33" t="s">
        <v>90</v>
      </c>
      <c r="G125" s="33" t="s">
        <v>428</v>
      </c>
      <c r="H125" s="35" t="s">
        <v>106</v>
      </c>
      <c r="I125" s="35"/>
      <c r="J125" s="33" t="s">
        <v>7</v>
      </c>
      <c r="K125" s="33" t="s">
        <v>6</v>
      </c>
      <c r="L125" s="33" t="s">
        <v>10</v>
      </c>
      <c r="M125" s="33" t="s">
        <v>16</v>
      </c>
      <c r="N125" s="36" t="s">
        <v>309</v>
      </c>
      <c r="O125" s="33" t="s">
        <v>87</v>
      </c>
      <c r="P125" s="37">
        <v>7520765</v>
      </c>
      <c r="Q125" s="37">
        <v>3818491</v>
      </c>
      <c r="R125" s="38" t="s">
        <v>203</v>
      </c>
      <c r="S125" s="33" t="s">
        <v>193</v>
      </c>
      <c r="T125" s="33"/>
      <c r="U125" s="33" t="s">
        <v>192</v>
      </c>
      <c r="V125" s="33" t="s">
        <v>226</v>
      </c>
      <c r="W125" s="33" t="s">
        <v>226</v>
      </c>
      <c r="X125" s="33" t="s">
        <v>226</v>
      </c>
      <c r="Y125" s="33" t="s">
        <v>226</v>
      </c>
      <c r="Z125" s="33" t="s">
        <v>226</v>
      </c>
      <c r="AA125" s="33" t="s">
        <v>226</v>
      </c>
      <c r="AB125" s="33" t="s">
        <v>226</v>
      </c>
      <c r="AC125" s="33" t="s">
        <v>210</v>
      </c>
    </row>
    <row r="126" spans="1:29" s="1" customFormat="1" ht="86.4" x14ac:dyDescent="0.3">
      <c r="A126" s="33">
        <v>124</v>
      </c>
      <c r="B126" s="33" t="s">
        <v>172</v>
      </c>
      <c r="C126" s="33" t="s">
        <v>171</v>
      </c>
      <c r="D126" s="33" t="s">
        <v>173</v>
      </c>
      <c r="E126" s="34">
        <v>7</v>
      </c>
      <c r="F126" s="33" t="s">
        <v>90</v>
      </c>
      <c r="G126" s="33" t="s">
        <v>100</v>
      </c>
      <c r="H126" s="35" t="s">
        <v>106</v>
      </c>
      <c r="I126" s="35"/>
      <c r="J126" s="33" t="s">
        <v>7</v>
      </c>
      <c r="K126" s="33" t="s">
        <v>6</v>
      </c>
      <c r="L126" s="33" t="s">
        <v>10</v>
      </c>
      <c r="M126" s="36" t="s">
        <v>24</v>
      </c>
      <c r="N126" s="36" t="s">
        <v>309</v>
      </c>
      <c r="O126" s="36" t="s">
        <v>87</v>
      </c>
      <c r="P126" s="37">
        <v>1671182</v>
      </c>
      <c r="Q126" s="37">
        <v>1420505</v>
      </c>
      <c r="R126" s="38" t="s">
        <v>203</v>
      </c>
      <c r="S126" s="33" t="s">
        <v>193</v>
      </c>
      <c r="T126" s="33"/>
      <c r="U126" s="33" t="s">
        <v>192</v>
      </c>
      <c r="V126" s="38" t="s">
        <v>226</v>
      </c>
      <c r="W126" s="38" t="s">
        <v>226</v>
      </c>
      <c r="X126" s="38" t="s">
        <v>226</v>
      </c>
      <c r="Y126" s="38" t="s">
        <v>226</v>
      </c>
      <c r="Z126" s="38" t="s">
        <v>226</v>
      </c>
      <c r="AA126" s="38" t="s">
        <v>226</v>
      </c>
      <c r="AB126" s="38" t="s">
        <v>226</v>
      </c>
      <c r="AC126" s="38" t="s">
        <v>210</v>
      </c>
    </row>
    <row r="127" spans="1:29" s="1" customFormat="1" ht="72" x14ac:dyDescent="0.3">
      <c r="A127" s="33">
        <v>125</v>
      </c>
      <c r="B127" s="33" t="s">
        <v>172</v>
      </c>
      <c r="C127" s="33" t="s">
        <v>171</v>
      </c>
      <c r="D127" s="33" t="s">
        <v>173</v>
      </c>
      <c r="E127" s="34">
        <v>7</v>
      </c>
      <c r="F127" s="33" t="s">
        <v>90</v>
      </c>
      <c r="G127" s="33" t="s">
        <v>99</v>
      </c>
      <c r="H127" s="35" t="s">
        <v>68</v>
      </c>
      <c r="I127" s="35"/>
      <c r="J127" s="33" t="s">
        <v>7</v>
      </c>
      <c r="K127" s="33" t="s">
        <v>6</v>
      </c>
      <c r="L127" s="33" t="s">
        <v>10</v>
      </c>
      <c r="M127" s="33" t="s">
        <v>16</v>
      </c>
      <c r="N127" s="36" t="s">
        <v>309</v>
      </c>
      <c r="O127" s="33" t="s">
        <v>87</v>
      </c>
      <c r="P127" s="37">
        <v>1002768</v>
      </c>
      <c r="Q127" s="37">
        <v>509132</v>
      </c>
      <c r="R127" s="38" t="s">
        <v>204</v>
      </c>
      <c r="S127" s="33" t="s">
        <v>193</v>
      </c>
      <c r="T127" s="33"/>
      <c r="U127" s="33" t="s">
        <v>192</v>
      </c>
      <c r="V127" s="45" t="s">
        <v>227</v>
      </c>
      <c r="W127" s="45" t="s">
        <v>227</v>
      </c>
      <c r="X127" s="45" t="s">
        <v>227</v>
      </c>
      <c r="Y127" s="45" t="s">
        <v>227</v>
      </c>
      <c r="Z127" s="45" t="s">
        <v>227</v>
      </c>
      <c r="AA127" s="45" t="s">
        <v>227</v>
      </c>
      <c r="AB127" s="45" t="s">
        <v>227</v>
      </c>
      <c r="AC127" s="43" t="s">
        <v>210</v>
      </c>
    </row>
    <row r="128" spans="1:29" s="1" customFormat="1" ht="72" x14ac:dyDescent="0.3">
      <c r="A128" s="33">
        <v>126</v>
      </c>
      <c r="B128" s="33" t="s">
        <v>172</v>
      </c>
      <c r="C128" s="33" t="s">
        <v>171</v>
      </c>
      <c r="D128" s="33" t="s">
        <v>173</v>
      </c>
      <c r="E128" s="34">
        <v>7</v>
      </c>
      <c r="F128" s="33" t="s">
        <v>90</v>
      </c>
      <c r="G128" s="33" t="s">
        <v>98</v>
      </c>
      <c r="H128" s="35" t="s">
        <v>68</v>
      </c>
      <c r="I128" s="35"/>
      <c r="J128" s="33" t="s">
        <v>7</v>
      </c>
      <c r="K128" s="33" t="s">
        <v>6</v>
      </c>
      <c r="L128" s="33" t="s">
        <v>10</v>
      </c>
      <c r="M128" s="33" t="s">
        <v>16</v>
      </c>
      <c r="N128" s="36" t="s">
        <v>309</v>
      </c>
      <c r="O128" s="33" t="s">
        <v>87</v>
      </c>
      <c r="P128" s="37">
        <v>3409413</v>
      </c>
      <c r="Q128" s="37">
        <v>1731049</v>
      </c>
      <c r="R128" s="38" t="s">
        <v>205</v>
      </c>
      <c r="S128" s="33" t="s">
        <v>193</v>
      </c>
      <c r="T128" s="33"/>
      <c r="U128" s="33" t="s">
        <v>192</v>
      </c>
      <c r="V128" s="45" t="s">
        <v>227</v>
      </c>
      <c r="W128" s="45" t="s">
        <v>227</v>
      </c>
      <c r="X128" s="45" t="s">
        <v>227</v>
      </c>
      <c r="Y128" s="45" t="s">
        <v>227</v>
      </c>
      <c r="Z128" s="45" t="s">
        <v>227</v>
      </c>
      <c r="AA128" s="45" t="s">
        <v>227</v>
      </c>
      <c r="AB128" s="45" t="s">
        <v>227</v>
      </c>
      <c r="AC128" s="45" t="s">
        <v>227</v>
      </c>
    </row>
    <row r="129" spans="1:29" s="1" customFormat="1" ht="163.5" customHeight="1" x14ac:dyDescent="0.3">
      <c r="A129" s="33">
        <v>127</v>
      </c>
      <c r="B129" s="33" t="s">
        <v>172</v>
      </c>
      <c r="C129" s="33" t="s">
        <v>171</v>
      </c>
      <c r="D129" s="33" t="s">
        <v>173</v>
      </c>
      <c r="E129" s="34">
        <v>7</v>
      </c>
      <c r="F129" s="33" t="s">
        <v>90</v>
      </c>
      <c r="G129" s="33" t="s">
        <v>96</v>
      </c>
      <c r="H129" s="35" t="s">
        <v>97</v>
      </c>
      <c r="I129" s="33" t="s">
        <v>327</v>
      </c>
      <c r="J129" s="33" t="s">
        <v>7</v>
      </c>
      <c r="K129" s="33" t="s">
        <v>6</v>
      </c>
      <c r="L129" s="33" t="s">
        <v>10</v>
      </c>
      <c r="M129" s="33" t="s">
        <v>16</v>
      </c>
      <c r="N129" s="33" t="s">
        <v>194</v>
      </c>
      <c r="O129" s="33" t="s">
        <v>87</v>
      </c>
      <c r="P129" s="37">
        <v>309373798</v>
      </c>
      <c r="Q129" s="37">
        <v>156980707</v>
      </c>
      <c r="R129" s="33" t="s">
        <v>206</v>
      </c>
      <c r="S129" s="33" t="s">
        <v>193</v>
      </c>
      <c r="T129" s="33" t="s">
        <v>341</v>
      </c>
      <c r="U129" s="33" t="s">
        <v>315</v>
      </c>
      <c r="V129" s="43">
        <v>45247</v>
      </c>
      <c r="W129" s="43">
        <v>45412</v>
      </c>
      <c r="X129" s="41">
        <f>Table53[[#This Row],[Dată închidere apel ]]+0</f>
        <v>45412</v>
      </c>
      <c r="Y129" s="41">
        <f>Table53[[#This Row],[Data estimată de începere evaluare tehnică și financiară]]+120</f>
        <v>45532</v>
      </c>
      <c r="Z129" s="41">
        <f>Table53[[#This Row],[Data estimată de finalizare evaluare tehnică și financiară]]+0</f>
        <v>45532</v>
      </c>
      <c r="AA129" s="41">
        <f>Table53[[#This Row],[Data estimată de începere a perioadei de contractare]]+30</f>
        <v>45562</v>
      </c>
      <c r="AB129" s="41">
        <f>Table53[[#This Row],[Data estimată de finalizare a perioadei de contractare]]+1</f>
        <v>45563</v>
      </c>
      <c r="AC129" s="43">
        <v>46751</v>
      </c>
    </row>
    <row r="130" spans="1:29" s="1" customFormat="1" ht="163.5" customHeight="1" x14ac:dyDescent="0.3">
      <c r="A130" s="33">
        <v>128</v>
      </c>
      <c r="B130" s="33" t="s">
        <v>172</v>
      </c>
      <c r="C130" s="33" t="s">
        <v>171</v>
      </c>
      <c r="D130" s="33" t="s">
        <v>173</v>
      </c>
      <c r="E130" s="34">
        <v>8</v>
      </c>
      <c r="F130" s="54" t="s">
        <v>392</v>
      </c>
      <c r="G130" s="54" t="s">
        <v>393</v>
      </c>
      <c r="H130" s="54" t="s">
        <v>412</v>
      </c>
      <c r="I130" s="55" t="s">
        <v>5</v>
      </c>
      <c r="J130" s="33" t="s">
        <v>5</v>
      </c>
      <c r="K130" s="33" t="s">
        <v>430</v>
      </c>
      <c r="L130" s="33" t="s">
        <v>416</v>
      </c>
      <c r="M130" s="56" t="s">
        <v>16</v>
      </c>
      <c r="N130" s="33" t="s">
        <v>417</v>
      </c>
      <c r="O130" s="33" t="s">
        <v>88</v>
      </c>
      <c r="P130" s="37">
        <v>12000000</v>
      </c>
      <c r="Q130" s="37">
        <v>12000000</v>
      </c>
      <c r="R130" s="33" t="s">
        <v>397</v>
      </c>
      <c r="S130" s="33" t="s">
        <v>193</v>
      </c>
      <c r="T130" s="33"/>
      <c r="U130" s="33" t="s">
        <v>192</v>
      </c>
      <c r="V130" s="41" t="s">
        <v>398</v>
      </c>
      <c r="W130" s="41" t="s">
        <v>232</v>
      </c>
      <c r="X130" s="41" t="s">
        <v>226</v>
      </c>
      <c r="Y130" s="41" t="s">
        <v>226</v>
      </c>
      <c r="Z130" s="41" t="s">
        <v>227</v>
      </c>
      <c r="AA130" s="41" t="s">
        <v>227</v>
      </c>
      <c r="AB130" s="41" t="s">
        <v>227</v>
      </c>
      <c r="AC130" s="41" t="s">
        <v>209</v>
      </c>
    </row>
    <row r="131" spans="1:29" s="1" customFormat="1" ht="163.5" customHeight="1" x14ac:dyDescent="0.3">
      <c r="A131" s="33">
        <v>129</v>
      </c>
      <c r="B131" s="33" t="s">
        <v>172</v>
      </c>
      <c r="C131" s="33" t="s">
        <v>171</v>
      </c>
      <c r="D131" s="33" t="s">
        <v>173</v>
      </c>
      <c r="E131" s="34">
        <v>8</v>
      </c>
      <c r="F131" s="57" t="s">
        <v>394</v>
      </c>
      <c r="G131" s="54" t="s">
        <v>413</v>
      </c>
      <c r="H131" s="54" t="s">
        <v>414</v>
      </c>
      <c r="I131" s="55" t="s">
        <v>5</v>
      </c>
      <c r="J131" s="33" t="s">
        <v>5</v>
      </c>
      <c r="K131" s="33" t="s">
        <v>430</v>
      </c>
      <c r="L131" s="33" t="s">
        <v>416</v>
      </c>
      <c r="M131" s="56" t="s">
        <v>16</v>
      </c>
      <c r="N131" s="33" t="s">
        <v>197</v>
      </c>
      <c r="O131" s="33" t="s">
        <v>88</v>
      </c>
      <c r="P131" s="37">
        <v>16000000</v>
      </c>
      <c r="Q131" s="37">
        <v>16000000</v>
      </c>
      <c r="R131" s="33" t="s">
        <v>397</v>
      </c>
      <c r="S131" s="33" t="s">
        <v>193</v>
      </c>
      <c r="T131" s="33"/>
      <c r="U131" s="33" t="s">
        <v>192</v>
      </c>
      <c r="V131" s="41" t="s">
        <v>398</v>
      </c>
      <c r="W131" s="41" t="s">
        <v>232</v>
      </c>
      <c r="X131" s="41" t="s">
        <v>226</v>
      </c>
      <c r="Y131" s="41" t="s">
        <v>226</v>
      </c>
      <c r="Z131" s="41" t="s">
        <v>227</v>
      </c>
      <c r="AA131" s="41" t="s">
        <v>227</v>
      </c>
      <c r="AB131" s="41" t="s">
        <v>227</v>
      </c>
      <c r="AC131" s="41" t="s">
        <v>209</v>
      </c>
    </row>
    <row r="132" spans="1:29" s="1" customFormat="1" ht="163.5" customHeight="1" x14ac:dyDescent="0.3">
      <c r="A132" s="33">
        <v>130</v>
      </c>
      <c r="B132" s="33" t="s">
        <v>172</v>
      </c>
      <c r="C132" s="33" t="s">
        <v>171</v>
      </c>
      <c r="D132" s="33" t="s">
        <v>173</v>
      </c>
      <c r="E132" s="34">
        <v>8</v>
      </c>
      <c r="F132" s="56" t="s">
        <v>395</v>
      </c>
      <c r="G132" s="54" t="s">
        <v>411</v>
      </c>
      <c r="H132" s="54" t="s">
        <v>415</v>
      </c>
      <c r="I132" s="58" t="s">
        <v>5</v>
      </c>
      <c r="J132" s="33" t="s">
        <v>5</v>
      </c>
      <c r="K132" s="33" t="s">
        <v>429</v>
      </c>
      <c r="L132" s="33" t="s">
        <v>416</v>
      </c>
      <c r="M132" s="56" t="s">
        <v>16</v>
      </c>
      <c r="N132" s="33" t="s">
        <v>197</v>
      </c>
      <c r="O132" s="33" t="s">
        <v>88</v>
      </c>
      <c r="P132" s="37">
        <v>86436608</v>
      </c>
      <c r="Q132" s="37">
        <v>86436608</v>
      </c>
      <c r="R132" s="33" t="s">
        <v>397</v>
      </c>
      <c r="S132" s="33" t="s">
        <v>193</v>
      </c>
      <c r="T132" s="33"/>
      <c r="U132" s="33" t="s">
        <v>192</v>
      </c>
      <c r="V132" s="41" t="s">
        <v>398</v>
      </c>
      <c r="W132" s="41" t="s">
        <v>232</v>
      </c>
      <c r="X132" s="41" t="s">
        <v>226</v>
      </c>
      <c r="Y132" s="41" t="s">
        <v>226</v>
      </c>
      <c r="Z132" s="41" t="s">
        <v>227</v>
      </c>
      <c r="AA132" s="41" t="s">
        <v>227</v>
      </c>
      <c r="AB132" s="41" t="s">
        <v>227</v>
      </c>
      <c r="AC132" s="41" t="s">
        <v>209</v>
      </c>
    </row>
    <row r="133" spans="1:29" s="1" customFormat="1" ht="163.5" customHeight="1" x14ac:dyDescent="0.3">
      <c r="A133" s="33">
        <v>131</v>
      </c>
      <c r="B133" s="33" t="s">
        <v>172</v>
      </c>
      <c r="C133" s="33" t="s">
        <v>171</v>
      </c>
      <c r="D133" s="33" t="s">
        <v>173</v>
      </c>
      <c r="E133" s="34">
        <v>9</v>
      </c>
      <c r="F133" s="33" t="s">
        <v>382</v>
      </c>
      <c r="G133" s="33" t="s">
        <v>388</v>
      </c>
      <c r="H133" s="35" t="s">
        <v>389</v>
      </c>
      <c r="I133" s="35" t="s">
        <v>390</v>
      </c>
      <c r="J133" s="33" t="s">
        <v>7</v>
      </c>
      <c r="K133" s="33" t="s">
        <v>429</v>
      </c>
      <c r="L133" s="33" t="s">
        <v>431</v>
      </c>
      <c r="M133" s="36" t="s">
        <v>16</v>
      </c>
      <c r="N133" s="33" t="s">
        <v>197</v>
      </c>
      <c r="O133" s="33" t="s">
        <v>88</v>
      </c>
      <c r="P133" s="37">
        <v>230090002.28999999</v>
      </c>
      <c r="Q133" s="37">
        <v>230090002.28999999</v>
      </c>
      <c r="R133" s="33" t="s">
        <v>397</v>
      </c>
      <c r="S133" s="33" t="s">
        <v>193</v>
      </c>
      <c r="T133" s="33" t="s">
        <v>396</v>
      </c>
      <c r="U133" s="33" t="s">
        <v>387</v>
      </c>
      <c r="V133" s="45" t="s">
        <v>398</v>
      </c>
      <c r="W133" s="45" t="s">
        <v>232</v>
      </c>
      <c r="X133" s="41" t="s">
        <v>226</v>
      </c>
      <c r="Y133" s="41" t="s">
        <v>227</v>
      </c>
      <c r="Z133" s="41" t="s">
        <v>227</v>
      </c>
      <c r="AA133" s="41" t="s">
        <v>227</v>
      </c>
      <c r="AB133" s="41" t="s">
        <v>403</v>
      </c>
      <c r="AC133" s="43" t="s">
        <v>210</v>
      </c>
    </row>
    <row r="134" spans="1:29" s="1" customFormat="1" ht="163.5" customHeight="1" x14ac:dyDescent="0.3">
      <c r="A134" s="33">
        <v>132</v>
      </c>
      <c r="B134" s="33" t="s">
        <v>172</v>
      </c>
      <c r="C134" s="33" t="s">
        <v>171</v>
      </c>
      <c r="D134" s="33" t="s">
        <v>173</v>
      </c>
      <c r="E134" s="34">
        <v>9</v>
      </c>
      <c r="F134" s="33" t="s">
        <v>382</v>
      </c>
      <c r="G134" s="33" t="s">
        <v>391</v>
      </c>
      <c r="H134" s="35" t="s">
        <v>389</v>
      </c>
      <c r="I134" s="35" t="s">
        <v>390</v>
      </c>
      <c r="J134" s="33" t="s">
        <v>7</v>
      </c>
      <c r="K134" s="33" t="s">
        <v>429</v>
      </c>
      <c r="L134" s="33" t="s">
        <v>431</v>
      </c>
      <c r="M134" s="36" t="s">
        <v>16</v>
      </c>
      <c r="N134" s="33" t="s">
        <v>197</v>
      </c>
      <c r="O134" s="33" t="s">
        <v>88</v>
      </c>
      <c r="P134" s="37">
        <v>121677641.70999999</v>
      </c>
      <c r="Q134" s="37">
        <v>121677641.70999999</v>
      </c>
      <c r="R134" s="33" t="s">
        <v>397</v>
      </c>
      <c r="S134" s="33" t="s">
        <v>193</v>
      </c>
      <c r="T134" s="33"/>
      <c r="U134" s="33" t="s">
        <v>192</v>
      </c>
      <c r="V134" s="45" t="s">
        <v>398</v>
      </c>
      <c r="W134" s="45" t="s">
        <v>232</v>
      </c>
      <c r="X134" s="41" t="s">
        <v>226</v>
      </c>
      <c r="Y134" s="41" t="s">
        <v>227</v>
      </c>
      <c r="Z134" s="41" t="s">
        <v>227</v>
      </c>
      <c r="AA134" s="41" t="s">
        <v>227</v>
      </c>
      <c r="AB134" s="41" t="s">
        <v>403</v>
      </c>
      <c r="AC134" s="43" t="s">
        <v>210</v>
      </c>
    </row>
    <row r="135" spans="1:29" s="1" customFormat="1" x14ac:dyDescent="0.3">
      <c r="A135" s="16"/>
      <c r="B135" s="16"/>
      <c r="C135" s="16"/>
      <c r="D135" s="16"/>
      <c r="E135" s="8"/>
      <c r="F135" s="9"/>
      <c r="G135" s="9"/>
      <c r="H135" s="10"/>
      <c r="I135" s="10"/>
      <c r="J135" s="9"/>
      <c r="K135" s="9"/>
      <c r="L135" s="9"/>
      <c r="M135" s="11"/>
      <c r="N135" s="11"/>
      <c r="O135" s="11"/>
      <c r="P135" s="12">
        <f>SUBTOTAL(109,Table53[ALOCARE TOTALA])</f>
        <v>4019992039.5631552</v>
      </c>
      <c r="Q135" s="12">
        <f>SUBTOTAL(109,Table53[Contribuția Uniunii
TOTAL])</f>
        <v>2322014792.1169047</v>
      </c>
      <c r="R135" s="60"/>
      <c r="S135" s="60"/>
      <c r="T135" s="60"/>
      <c r="U135" s="60"/>
      <c r="V135" s="60"/>
      <c r="W135" s="60"/>
      <c r="X135" s="60"/>
      <c r="Y135" s="60"/>
      <c r="Z135" s="60"/>
      <c r="AA135" s="60"/>
      <c r="AB135" s="60"/>
      <c r="AC135" s="60"/>
    </row>
    <row r="137" spans="1:29" x14ac:dyDescent="0.3">
      <c r="P137" s="23"/>
    </row>
    <row r="138" spans="1:29" s="1" customFormat="1" x14ac:dyDescent="0.3">
      <c r="F138" s="3"/>
      <c r="G138" s="3"/>
      <c r="H138" s="5"/>
      <c r="I138" s="5"/>
      <c r="M138" s="3"/>
      <c r="N138" s="7"/>
      <c r="O138" s="3"/>
      <c r="P138" s="2"/>
      <c r="Q138" s="2"/>
    </row>
    <row r="139" spans="1:29" x14ac:dyDescent="0.3">
      <c r="Q139" s="23"/>
    </row>
    <row r="140" spans="1:29" x14ac:dyDescent="0.3">
      <c r="P140" s="23"/>
    </row>
  </sheetData>
  <autoFilter ref="A1:D1" xr:uid="{1C7BBC34-FE41-4F2D-8E51-F74479EC094C}"/>
  <phoneticPr fontId="9" type="noConversion"/>
  <pageMargins left="0.2" right="0.2" top="0.25" bottom="0" header="0.3" footer="0.3"/>
  <pageSetup paperSize="8" scale="3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Calendar lansari PS actualizat</vt:lpstr>
      <vt:lpstr>'Calendar lansari PS actualizat'!_Hlk143170679</vt:lpstr>
      <vt:lpstr>'Calendar lansari PS actualizat'!_Hlk152846388</vt:lpstr>
      <vt:lpstr>'Calendar lansari PS actualizat'!Print_Area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Acatrinei</dc:creator>
  <cp:lastModifiedBy>Valentin Rosca</cp:lastModifiedBy>
  <cp:lastPrinted>2024-10-28T13:26:40Z</cp:lastPrinted>
  <dcterms:created xsi:type="dcterms:W3CDTF">2020-09-10T10:47:36Z</dcterms:created>
  <dcterms:modified xsi:type="dcterms:W3CDTF">2024-12-19T20:19:39Z</dcterms:modified>
</cp:coreProperties>
</file>