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consuela.stegarescu\Desktop\00 00 112 NOW\000 ACUM PUBLIC\PDD\"/>
    </mc:Choice>
  </mc:AlternateContent>
  <xr:revisionPtr revIDLastSave="0" documentId="13_ncr:1_{0491489F-8EA8-4EE0-B8E4-03342DDE61F0}" xr6:coauthVersionLast="47" xr6:coauthVersionMax="47" xr10:uidLastSave="{00000000-0000-0000-0000-000000000000}"/>
  <bookViews>
    <workbookView xWindow="-120" yWindow="-120" windowWidth="29040" windowHeight="15840" xr2:uid="{00000000-000D-0000-FFFF-FFFF00000000}"/>
  </bookViews>
  <sheets>
    <sheet name="Apeluri_trim III_2023" sheetId="1" r:id="rId1"/>
  </sheets>
  <definedNames>
    <definedName name="_xlnm._FilterDatabase" localSheetId="0" hidden="1">'Apeluri_trim III_2023'!$B$7:$Q$173</definedName>
    <definedName name="_xlnm.Print_Titles" localSheetId="0">'Apeluri_trim III_2023'!$7:$7</definedName>
    <definedName name="_xlnm.Print_Area" localSheetId="0">'Apeluri_trim III_2023'!$B$1:$Q$173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4" i="1" l="1"/>
  <c r="J124" i="1"/>
  <c r="K123" i="1"/>
  <c r="J123" i="1"/>
  <c r="K122" i="1"/>
  <c r="J122" i="1"/>
  <c r="K121" i="1"/>
  <c r="J121" i="1"/>
  <c r="K120" i="1" l="1"/>
  <c r="J120" i="1"/>
  <c r="K119" i="1"/>
  <c r="J119" i="1"/>
  <c r="B173" i="1" l="1"/>
  <c r="K172" i="1"/>
  <c r="J172" i="1"/>
  <c r="K163" i="1" l="1"/>
  <c r="J163" i="1"/>
  <c r="K118" i="1" l="1"/>
  <c r="J21" i="1" l="1"/>
  <c r="K20" i="1"/>
  <c r="K21" i="1" s="1"/>
  <c r="K168" i="1"/>
  <c r="K29" i="1"/>
  <c r="K64" i="1"/>
  <c r="K73" i="1"/>
  <c r="K87" i="1"/>
  <c r="K95" i="1"/>
  <c r="K104" i="1"/>
  <c r="K126" i="1"/>
  <c r="K146" i="1"/>
  <c r="K157" i="1"/>
  <c r="K166" i="1"/>
  <c r="J168" i="1"/>
  <c r="J29" i="1"/>
  <c r="J64" i="1"/>
  <c r="J73" i="1"/>
  <c r="J87" i="1"/>
  <c r="J95" i="1"/>
  <c r="J104" i="1"/>
  <c r="J118" i="1"/>
  <c r="J126" i="1"/>
  <c r="J146" i="1"/>
  <c r="J157" i="1"/>
  <c r="J166" i="1"/>
  <c r="B89" i="1"/>
  <c r="B90" i="1" s="1"/>
  <c r="B91" i="1" s="1"/>
  <c r="B92" i="1" s="1"/>
  <c r="B93" i="1" s="1"/>
  <c r="B94" i="1" s="1"/>
  <c r="B75" i="1"/>
  <c r="B76" i="1" s="1"/>
  <c r="B77" i="1" s="1"/>
  <c r="B78" i="1" s="1"/>
  <c r="B79" i="1" s="1"/>
  <c r="B80" i="1" s="1"/>
  <c r="B81" i="1" s="1"/>
  <c r="B82" i="1" s="1"/>
  <c r="B83" i="1" s="1"/>
  <c r="B84" i="1" s="1"/>
  <c r="B85" i="1" s="1"/>
  <c r="B86" i="1" s="1"/>
  <c r="B23" i="1"/>
  <c r="B24" i="1" s="1"/>
  <c r="B25" i="1" s="1"/>
  <c r="B26" i="1" s="1"/>
  <c r="B27" i="1" s="1"/>
  <c r="B28" i="1" s="1"/>
  <c r="B11" i="1"/>
  <c r="B12" i="1" s="1"/>
  <c r="B13" i="1" s="1"/>
  <c r="B14" i="1" s="1"/>
  <c r="B15" i="1" s="1"/>
  <c r="B16" i="1" s="1"/>
  <c r="B17" i="1" s="1"/>
  <c r="B18" i="1" s="1"/>
  <c r="B19" i="1" s="1"/>
  <c r="B20" i="1" s="1"/>
  <c r="B97" i="1"/>
  <c r="B98" i="1" s="1"/>
  <c r="B99" i="1" s="1"/>
  <c r="B100" i="1" s="1"/>
  <c r="B101" i="1" s="1"/>
  <c r="B102" i="1" s="1"/>
  <c r="B103" i="1" s="1"/>
  <c r="B156" i="1"/>
  <c r="B148" i="1"/>
  <c r="B149" i="1" s="1"/>
  <c r="K173" i="1" l="1"/>
  <c r="J173" i="1"/>
</calcChain>
</file>

<file path=xl/sharedStrings.xml><?xml version="1.0" encoding="utf-8"?>
<sst xmlns="http://schemas.openxmlformats.org/spreadsheetml/2006/main" count="1658" uniqueCount="552">
  <si>
    <t>Nr. crt.</t>
  </si>
  <si>
    <t>Program</t>
  </si>
  <si>
    <t xml:space="preserve">Autoritate de Management </t>
  </si>
  <si>
    <t>Domeniu</t>
  </si>
  <si>
    <t>Denumire apel de finanțare</t>
  </si>
  <si>
    <t>Obiectivele apelului de finanțare</t>
  </si>
  <si>
    <t>Obiectivul de politică sau obiectivul specific vizat</t>
  </si>
  <si>
    <t xml:space="preserve">Zona geografică vizată </t>
  </si>
  <si>
    <t>Buget total apel (euro)</t>
  </si>
  <si>
    <t>Din care buget UE apel (euro)</t>
  </si>
  <si>
    <t>Sursă de finanțare (tip fond)</t>
  </si>
  <si>
    <t xml:space="preserve">Tipul de solicitanți eligibili / Beneficiari eligibili </t>
  </si>
  <si>
    <t>Tip apel
(competitiv/necompetitiv/
primul venit-primul servit)</t>
  </si>
  <si>
    <t xml:space="preserve">Dată ESTIMATĂ deschidere apel  </t>
  </si>
  <si>
    <t xml:space="preserve">Dată ESTIMATĂ închidere apel  </t>
  </si>
  <si>
    <t>Cercetare, dezvoltare, inovare</t>
  </si>
  <si>
    <t>OP 1, OS 1.1</t>
  </si>
  <si>
    <t>FEDR</t>
  </si>
  <si>
    <t>trim 4/2023</t>
  </si>
  <si>
    <t>trim 1/2024</t>
  </si>
  <si>
    <t>OP 1, OS 1.3</t>
  </si>
  <si>
    <t>Energie și eficientă energetică</t>
  </si>
  <si>
    <t>Măsuri pentru eficiență energetică, inclusiv clădiri</t>
  </si>
  <si>
    <t>trim 3/2024</t>
  </si>
  <si>
    <t>OP 2, OS 2.7</t>
  </si>
  <si>
    <t>Mobilitate urbană</t>
  </si>
  <si>
    <t>OP 2, OS 2.8</t>
  </si>
  <si>
    <t xml:space="preserve">Infrastructura de transport </t>
  </si>
  <si>
    <t>OP 3, OS 3.2</t>
  </si>
  <si>
    <t>UAT judet</t>
  </si>
  <si>
    <t>Educație</t>
  </si>
  <si>
    <t>OP 4, OS 4.2</t>
  </si>
  <si>
    <t>OP 5, OS 5.1</t>
  </si>
  <si>
    <t>competitiv</t>
  </si>
  <si>
    <t>IMM</t>
  </si>
  <si>
    <t>Energie și eficientă energetice</t>
  </si>
  <si>
    <t>OP 2, OS 2.1</t>
  </si>
  <si>
    <t>necompetitiv</t>
  </si>
  <si>
    <t>OP 5, OS 5.2</t>
  </si>
  <si>
    <t>Programul Regional Sud Vest Oltenia</t>
  </si>
  <si>
    <t>ADR SV Oltenia - AM PR SV Oltenia</t>
  </si>
  <si>
    <t>Regiunea Sud-Vest</t>
  </si>
  <si>
    <t>trim 4 2023</t>
  </si>
  <si>
    <t>Reducerea consumurilor de energie</t>
  </si>
  <si>
    <t>OP 2 / OS 2.1</t>
  </si>
  <si>
    <t>Investitii in clădirile publice in vederea asigurarii/cresterii eficientei energetice si masuri pentru utilizarea unor surse regenerabile de energie</t>
  </si>
  <si>
    <t>UAT judet / UAT municipii / UAT orase / UAT comune / institutii publice locale / autoritati sau institutii publice centrale</t>
  </si>
  <si>
    <t>Biodoversitate</t>
  </si>
  <si>
    <t>Conectivitate regionala si imbunatatirea accesului la TEN-T (Modernizarea si reabilitarea retelei de drumuri judetene care asigura conectivitatea directa sau indirecta cu reteaua TEN-T)</t>
  </si>
  <si>
    <t>Imbunatatirea conectivitatii directe si indirecte la reteaua TEN-T</t>
  </si>
  <si>
    <t>OP 3 / OS 3.2</t>
  </si>
  <si>
    <t>Infrastructura educationala pentru invatamant primar, secundar, inclusiv invatamant special</t>
  </si>
  <si>
    <t>Asigurarea accesului egal la servicii educationale de calitate</t>
  </si>
  <si>
    <t>OP 4 / OS 4.2</t>
  </si>
  <si>
    <t>UAT municipii / UAT orase / UAT comune</t>
  </si>
  <si>
    <t>Asistenta tehnica</t>
  </si>
  <si>
    <t>Programul Regional Vest</t>
  </si>
  <si>
    <t xml:space="preserve">ADR Vest -  AM PR Vest </t>
  </si>
  <si>
    <t>trim 4/2027</t>
  </si>
  <si>
    <t>Drumuri județene</t>
  </si>
  <si>
    <t>Dezvoltarea și creșterea unei mobilități naționale, regionale și locale durabile, reziliente la schimbările climatice, inteligente și intermodale, inclusiv îmbunătățirea accesului la TEN-T și a mobilității transfrontaliere. Asigurarea conectivității populației la rețeaua principală TEN-T în condiții de siguranță, respectiv îmbunătățirea considerabilă a stării de viabilitate a drumurilor județene</t>
  </si>
  <si>
    <t>OP 3, RSO 3.2</t>
  </si>
  <si>
    <t>Regiunea Vest, județele Arad, Caraș-Severin, Hunedoara și Timiș</t>
  </si>
  <si>
    <t>UAT județ individual sau în parteneriat</t>
  </si>
  <si>
    <t>Mobilitate urbană sustenabilă - UAT municipii</t>
  </si>
  <si>
    <t>Promovarea mobilității urbane multimodale sustenabile, ca parte a tranziției către o economie cu zero emisii de dioxid de carbon</t>
  </si>
  <si>
    <t>OP 2, RSO 2.8</t>
  </si>
  <si>
    <t>UAT municipiu reședință de județ, municipiu, exceptând municipiile din ITI Valea Jiului, parteneriatele între UAT municipii reședință de județ, municipii - lider de parteneriat, și UAT județ, UAT comună din zona definită în cadrul Strategiei Integrate de Dezvoltare Urbană și tratată în Planul de Mobilitate Urbană Durabilă</t>
  </si>
  <si>
    <t>Mobilitate urbană sustenabilă - UAT orașe AR</t>
  </si>
  <si>
    <t>Regiunea Vest, județul Arad</t>
  </si>
  <si>
    <t>UAT oraș din județul Arad; parteneriatele între UAT oraș din județul Arad- lider de parteneriat, și UAT județ, UAT comună din zona definită în cadrul Strategiei Integrate de Dezvoltare Urbană și tratată în Planul de Mobilitate Urbană Durabilă</t>
  </si>
  <si>
    <t>Mobilitate urbană sustenabilă - UAT orașe CS</t>
  </si>
  <si>
    <t>Regiunea Vest, județul Caraș-Severin</t>
  </si>
  <si>
    <t>UAT oraș din județul Caraș-Severin; parteneriatele între UAT oraș din județul Caraș-Severin- lider de parteneriat, și UAT județ, UAT comună din zona definită în cadrul Strategiei Integrate de Dezvoltare Urbană și tratată în Planul de Mobilitate Urbană Durabilă</t>
  </si>
  <si>
    <t>Mobilitate urbană sustenabilă - UAT orașe HD</t>
  </si>
  <si>
    <t>Regiunea Vest, județul Hunedoara</t>
  </si>
  <si>
    <t>UAT oraș din județul Hunedoara, exceptând orașele din ITI Valea Jiului; parteneriatele între UAT oraș din județul Hunedoara - lider de parteneriat, și UAT județ, UAT comună din zona definită în cadrul Strategiei Integrate de Dezvoltare Urbană și tratată în Planul de Mobilitate Urbană Durabilă</t>
  </si>
  <si>
    <t>Mobilitate urbană sustenabilă - UAT orașe TM</t>
  </si>
  <si>
    <t>Regiunea Vest, județul Timiș</t>
  </si>
  <si>
    <t>UAT oraș din județul Timiș; parteneriatele între UAT oraș din județul Timiș - lider de parteneriat, și UAT județ, UAT comună din zona definită în cadrul Strategiei Integrate de Dezvoltare Urbană și tratată în Planul de Mobilitate Urbană Durabilă</t>
  </si>
  <si>
    <t>Mobilitate urbană sustenabilă - UAT ITI Valea Jiului</t>
  </si>
  <si>
    <t>UAT municipiu și oraș din ITI Valea Jiului; parteneriate între un UAT Municipiu sau Oraș din cadrul ITI Valea Jiului, obligatoriu în calitate de lider de parteneriat, și alte UAT municipii și/sau orașe din ITI Valea Jiului, UAT județ, UAT comună/e, în calitate de membri, din zona de intervenție definită în cadrul Strategiei pentru Dezvoltare economică, socială și de mediu a Văii Jiului și tratată în Planul de Mobilitate Urbană Durabilă.</t>
  </si>
  <si>
    <t>Cultură</t>
  </si>
  <si>
    <t>Programul Regional Nord-Vest</t>
  </si>
  <si>
    <t xml:space="preserve">ADR NORD-VEST - AM PR Nord Vest </t>
  </si>
  <si>
    <t>Competitivitate IMM și antreprenoriat</t>
  </si>
  <si>
    <t>Creșterea competitivității IMM-urilor</t>
  </si>
  <si>
    <t>Regiunea Nord-Vest</t>
  </si>
  <si>
    <t>Trim 1/2024</t>
  </si>
  <si>
    <t>131.B. Creșterea competitivității IMM-urilor din Regiunea de Dezvoltare Nord-Vest</t>
  </si>
  <si>
    <t>132.A.1 Sprijinirea dezvoltării parcurilor de specializare inteligentă</t>
  </si>
  <si>
    <t>Sprijinirea ecosistemului antreprenorial regional, încurajarea dezvoltării diferitelor forme specifice de antreprenoriat</t>
  </si>
  <si>
    <t>UAT/Parteneriate între UAT și alte entități/ADI/Parteneriate între ADI-uri/Parteneriate între UAT/ADI individual sau în asociere alte entități</t>
  </si>
  <si>
    <t xml:space="preserve"> Eficiență energetică</t>
  </si>
  <si>
    <t>312.A. Sprijinirea eficienței energetice în clădirile publice, inclusiv clădiri de patrimoniu</t>
  </si>
  <si>
    <t>Sprijinirea eficienței energetice în clădirile publice, inclusiv clădiri de patrimoniu</t>
  </si>
  <si>
    <t>Autorități publice centrale (educație și sănătate)/UAT /Instituțiile publice și serviciile publice organizate ca instituții publice de interes local sau județean/Parteneriatele dintre entitățile de mai sus</t>
  </si>
  <si>
    <t>Biodoversitate și infrastructură verde</t>
  </si>
  <si>
    <t>371.A. Dezvoltarea unor orașe verzi și îmbunătățirea infrastructurii verzi din zonele urbane – Municipii reședință de județ</t>
  </si>
  <si>
    <t>Dezvoltarea unor orașe verzi și îmbunătățirea infrastructurii verzi din zonele urbane</t>
  </si>
  <si>
    <t>UAT MRJ/Parteneriatele dintre UAT MRJ și UAT Comună (ZUF)</t>
  </si>
  <si>
    <t>371.B. Dezvoltarea unor orașe verzi și îmbunătățirea infrastructurii verzi din zonele urbane</t>
  </si>
  <si>
    <t>UAT Municipiu/UAT Oraș/UAT Comună (ZUF)/Parteneriat UAT Comună (ZUF) și UAT MRJ</t>
  </si>
  <si>
    <t>481.A. Utilizarea crescută a transportului public și a altor forme de mobilitate urbană ecologice (Mobilitate urbană) – Municipii reședință de județ</t>
  </si>
  <si>
    <t>Utilizarea crescută a transportului public și a altor forme de mobilitate urbană ecologice</t>
  </si>
  <si>
    <t>UAT MRJ/Parteneriat UAT MRJ  și UAT Comună (ZUF)</t>
  </si>
  <si>
    <t>481.B. Utilizarea crescută a transportului public și a altor forme de mobilitate urbană ecologice (Mobilitate urbană)</t>
  </si>
  <si>
    <t>UAT Municipiu/UAT Oraș/UAT Comună (ZUF)/Parteneriat UAT Comună  (ZUF) și UAT MRJ</t>
  </si>
  <si>
    <t>Transport</t>
  </si>
  <si>
    <t>521. Construirea/reabilitarea legăturilor rutiere secundare către rețeaua rutieră și nodurile TEN-T</t>
  </si>
  <si>
    <t>Construirea/reabilitarea legăturilor rutiere secundare către rețeaua rutieră și nodurile TEN-T</t>
  </si>
  <si>
    <t>UAT Județ/Parteneriate între UAT Județ și alt UAT sau companie cu capital de stat/Parteneriate între două sau mai multe UAT Județ</t>
  </si>
  <si>
    <t>522.A. Soluții pentru creșterea siguranței traficului - Investiții în siguranța infrastructurii rutiere</t>
  </si>
  <si>
    <t xml:space="preserve"> Soluții pentru creșterea siguranței traficului (implementarea soluțiilor prevăzute în studiile de trafic, în linie cu Strategia națională pentru siguranța rutieră)</t>
  </si>
  <si>
    <t>UAT Județ/UAT Urban/Parteneriate între UAT Județ și Municipiu reședință de Județ sau Municipiu sau Oraș sau Comună sau Instituții publice/Companii cu capital de stat, dacă este cazul.</t>
  </si>
  <si>
    <t>711. Conservarea, protecția și valorificarea durabilă și competitivă a patrimoniului cultural și istoric, inclusiv asigurarea și/sau îmbunătățirea accesului către acestea - Urban</t>
  </si>
  <si>
    <t>Conservarea, protecția și valorificarea durabilă și competitivă a patrimoniului cultural și istoric, inclusiv asigurarea și/sau îmbunătățirea accesului către acestea</t>
  </si>
  <si>
    <t>UAT Județ/UAT Urban/Unități de cult/ONG/Parteneriate între entitățile menționate mai sus, în cadrul cărora Unitățile administrativ-teritoriale, dețin calitatea de lider de parteneriat</t>
  </si>
  <si>
    <t>714.A. Regenerare urbană și securitatea spațiilor publice – Municipii reședință de județ</t>
  </si>
  <si>
    <t>Regenerare urbană și securitatea spațiilor publice</t>
  </si>
  <si>
    <t>UAT MRJ/Parteneriate între UAT MRJ și UAT Comună din componența Zonelor Urbane Funcționale (ZUF) aferente Municipiilor reședință de județ, limitrofe acestora</t>
  </si>
  <si>
    <t>714.B. Regenerare urbană și securitatea spațiilor publice</t>
  </si>
  <si>
    <t>UAT Municipii altele decât MRJ/UAT Oraș/UAT Comune din componența ZUF aferente MRJ și Parteneriate între UAT Comună din componența ZUF aferente Municipiilor reședință de județ, limitrofe acestora și UAT Municipiu reședință de județ/Parteneriate intre UAT Municipiu altul decat resedinta de judet/Oras si UAT Consiliu Judetean</t>
  </si>
  <si>
    <t>721. Conservarea, protecția și valorificarea durabilă și competitivă a patrimoniului cultural și istoric, inclusiv asigurarea și/sau îmbunătățirea accesului către acestea - Rural</t>
  </si>
  <si>
    <t>UAT Județ/UAT Comună/Unitățile de cult/ONG și Parteneriate între cele enumerate</t>
  </si>
  <si>
    <t>112. Sprijin pentru întreprinderi nou înființate inovatoare</t>
  </si>
  <si>
    <t xml:space="preserve">Dezvoltarea structurilor CDI în întreprinderi nou înființate inovatoare </t>
  </si>
  <si>
    <t>Întreprindere nou înființată inovatoare</t>
  </si>
  <si>
    <t>Dezvoltarea infrastructurii educaționale la nivelul educației timpurii și învățământului primar și secundar</t>
  </si>
  <si>
    <t>UAT/Instituție APL/Formă asociativă între UAT și Instituție APL</t>
  </si>
  <si>
    <t>621.B. Infrastructura educațională pentru învățământul primar și secundar – filiera teoretică și vocațională</t>
  </si>
  <si>
    <t>Capital uman pentru piața muncii</t>
  </si>
  <si>
    <t>Programul Regional Centru</t>
  </si>
  <si>
    <t xml:space="preserve">ADR CENTRU - AM PR CENTRU </t>
  </si>
  <si>
    <t>Regiunea Centru</t>
  </si>
  <si>
    <t xml:space="preserve">Regiunea Centru </t>
  </si>
  <si>
    <t>Îmbunătățirea protecției naturii și a biodiversității, a infrastructurii verzi si albastre, revitalizarea spatiilor degradate și reducerea poluării  din zonele urbane - municipii</t>
  </si>
  <si>
    <t>Masuri pentru Îmbunătățirea protecției naturii și a biodiversității</t>
  </si>
  <si>
    <t xml:space="preserve">UAT municipii/ -parteneriate UAT </t>
  </si>
  <si>
    <t>Modernizarea infrastructurii rutiere de interes regional</t>
  </si>
  <si>
    <t>Dezvoltarea și creșterea unei mobilități naționale, regionale și locale durabile, reziliente la schimbările climatice, inteligente și intermodale, inclusiv îmbunătățirea accesului la TEN-T și a mobilității transfrontaliere- Investiții în modernizarea infrastructurii rutiere de importanță regională pentru asigurarea conectivității la rețeaua TEN-T</t>
  </si>
  <si>
    <t xml:space="preserve">UAT judet, Parteneriate UAT județ și UAT local </t>
  </si>
  <si>
    <t>actiunea 6.3 Universitati</t>
  </si>
  <si>
    <t>Creșterea relevanței învățământului terțiar</t>
  </si>
  <si>
    <t>Institutii de invatamant superior de stat acreditate</t>
  </si>
  <si>
    <t>actiunea 6.1.1 invatamant antepreșclar și prescolar</t>
  </si>
  <si>
    <t xml:space="preserve">Creșterea gradului de participare la nivelul educației timpurii </t>
  </si>
  <si>
    <t>UAT municipiu/ UAT oras/ UAT comuna/ parteneriat UAT cu institutii ale administratiei publice locale /cu unități de învățământ</t>
  </si>
  <si>
    <t>Programul Sănătate</t>
  </si>
  <si>
    <t>MIPE - AM PS</t>
  </si>
  <si>
    <t>Sănătate</t>
  </si>
  <si>
    <t>OP 4, OS 4.5</t>
  </si>
  <si>
    <t>LDR</t>
  </si>
  <si>
    <t>MDR</t>
  </si>
  <si>
    <t>LDR, inclusiv ITI</t>
  </si>
  <si>
    <t>FSE+</t>
  </si>
  <si>
    <t>FEDR Investiții de mică amploare în infrastructura publică a spitalelor mici, orășenești și municipale</t>
  </si>
  <si>
    <t>extindere/ modernizare/ reabilitare/ construcție/ dotare spitale publice mici, municipale și orășenești. Aceste investiții vizează inclusiv îngrijirea pe termen lung a bolilor cronice.</t>
  </si>
  <si>
    <t>UAT definite conform OUG 57/2019 cu modificările şi completările ulterioare,  care au în coordonare /subordonare/ autoritate unități spitalicești sau dețin în administrare spitale orășenești sau municipale/ municipale de urgență;
spitale publice mici, municipale și orășenești, inclusiv spitale municipale de urgență;
autoritățile și instituțiile publice centrale (doar în situația în care proiectul se depune în parteneriat)</t>
  </si>
  <si>
    <t>FEDR Investiții în infrastructuri spitalicești noi: spitale județene/județene de urgență,  spitale monospecialitate</t>
  </si>
  <si>
    <t xml:space="preserve">extindere/construcție/dotare </t>
  </si>
  <si>
    <t xml:space="preserve">Programul Educație și Ocupare  </t>
  </si>
  <si>
    <t>MIPE - DGPECU</t>
  </si>
  <si>
    <t>1.b.2. Consolidarea dialogului social și a parteneriatelor pentru ocupare și formare</t>
  </si>
  <si>
    <t>Consolidarea dialogului social și a parteneriatelor pentru ocupare și formare I – Confederații</t>
  </si>
  <si>
    <t>ESO4.2</t>
  </si>
  <si>
    <t>LDR+MDR</t>
  </si>
  <si>
    <t xml:space="preserve">Confederații sindicale și patronale </t>
  </si>
  <si>
    <t>Consolidarea dialogului social și a parteneriatelor pentru ocupare și formare II – Federații</t>
  </si>
  <si>
    <t>Federații sindicale/patronale reprezentative</t>
  </si>
  <si>
    <t>Creșterea capacității organizațiilor societății civile</t>
  </si>
  <si>
    <t>ESO4.1</t>
  </si>
  <si>
    <t>4.a.2.Sprijin pentru dezvoltarea antreprenoriatului în rândul persoanelor aparținând grupului țintă.</t>
  </si>
  <si>
    <t>Sprijin pentru dezvoltarea antreprenoriatului în rândul persoanelor aparținând grupului țintă - Sprijin pentru înființarea de întreprinderi sociale în mediul urban</t>
  </si>
  <si>
    <t>Administratori de grant</t>
  </si>
  <si>
    <t>7.e.4. Măsuri privind flexibilizarea și diversificarea oportunităților de formare și dezvoltare a competențelor cheie ale elevilor</t>
  </si>
  <si>
    <t>Promovarea dezvoltării programelor de studii terțiare de înaltă calitate, flexibile și corelate cu cerințele pieței muncii - STAGII STUDENTI</t>
  </si>
  <si>
    <t>ESO4.5</t>
  </si>
  <si>
    <t xml:space="preserve"> Institutii de invatamant acreditate</t>
  </si>
  <si>
    <t>8.e.5. Adaptarea serviciilor educaționale adresate elevilor și personalului didactic din ÎPT</t>
  </si>
  <si>
    <t>Adaptarea serviciilor educaționale adresate elevilor și personalului didactic din ÎPT - STAGII DE PRACTICA ELEVI</t>
  </si>
  <si>
    <t>9.g.5. Implementarea programului „Ține pasul”</t>
  </si>
  <si>
    <t>Implementarea programului „Ține pasul”</t>
  </si>
  <si>
    <t>ESO4.7</t>
  </si>
  <si>
    <t>Furnizori de FPC/IMM/Inteprinderi mari</t>
  </si>
  <si>
    <t xml:space="preserve">Programul Incluziune si Demnitate Sociala </t>
  </si>
  <si>
    <t>Combaterea sărăciei</t>
  </si>
  <si>
    <t xml:space="preserve"> FSE (k) îmbunătățirea accesului egal și în timp util la servicii de calitate, durabile și accesibile, inclusiv servicii care promovează accesul la locuințe și îngrijire centrată pe persoană, inclusiv asistență medicală; modernizarea sistemelor de protecție socială, inclusiv promovarea accesului la protecție socială, cu un accent deosebit pe copii și grupurile dezavantajate; îmbunătățirea accesibilității, inclusiv pentru persoanele cu dizabilități, a eficacității și rezilienței sistemelor de sănătate și a serviciilor de îngrijire pe termen lung/ Sprijin pregătitor pentru realizarea strategiilor</t>
  </si>
  <si>
    <t>Sprijin pregătitor pentru realizarea strategiilor</t>
  </si>
  <si>
    <t>ESO4.11</t>
  </si>
  <si>
    <t>Grupuri de actiune locala</t>
  </si>
  <si>
    <t>Prioritatea 3 Protejarea dreptului la demnitate socială</t>
  </si>
  <si>
    <t>Asigurarea de granturi (ajutor de minimis) acordat pentru înființarea de înteprinderi sociale/înteprinderi sociale de inserție în mediul rural</t>
  </si>
  <si>
    <t>Administratori schema de anteprenoriat social</t>
  </si>
  <si>
    <t>RO- Intreg teriroriul</t>
  </si>
  <si>
    <t xml:space="preserve">Programul Asistenta Tehnica </t>
  </si>
  <si>
    <t>MIPE - AM POAT</t>
  </si>
  <si>
    <t>P1 - Asigurarea funcționării sistemului de coordonare şi control al fondurilor FEDR, FC,
FSE+, FTJ şi gestionarea programelor</t>
  </si>
  <si>
    <t>Asigurarea unui personal calificat, capabil și motivat corespunzător, nu doar prin finanțarea cheltuielilor salariale aferente, ci și prin crearea cadrului logistic adecvat de lucru care să permită desfășurarea în bune condiții a activității de coordonare şi control FEDR, FSE+, FC, iar pentru FTJ numai pentru elementele orizontale ale sistemului de management si de control (SMC), precum și de gestionare a programelor derulate de MIPE, fără prioritate de AT, inclusiv POAT.</t>
  </si>
  <si>
    <t>N/A</t>
  </si>
  <si>
    <t>Autorități publice centrale și ONG-uri de utilitate publica</t>
  </si>
  <si>
    <t>Necompetitiv</t>
  </si>
  <si>
    <t>P2 - Îmbunătățirea capacității de gestionare și implementare şi asigurarea transparenţei
fondurilor FEDR, FC, FSE+, FTJ</t>
  </si>
  <si>
    <t>Asigurarea AT necesare derulării activităților de coordonare și control al fondurilor și de
gestionare a POAT, POS, PODD și POCIDIF 2021-2027.</t>
  </si>
  <si>
    <t>Eficienta energetică în clădiri publice</t>
  </si>
  <si>
    <t>UAT judet/ UAT municipii/ UAT orase/ UAT comune/ și/sau alte autorități structuri ale UAT/ Autorități Publice Centrale/ institutii de invatamant superior de stat acreditate/ parteneriate</t>
  </si>
  <si>
    <t xml:space="preserve">competitiv </t>
  </si>
  <si>
    <t>TOTAL</t>
  </si>
  <si>
    <t>10.1/ 10.2.Asigurarea funcționării sistemului privind coordonarea, gestionarea și controlul fondurilor/Facilitarea implementării, monitorizării, comunicării și vizibilității Programului</t>
  </si>
  <si>
    <t>Asigurarea funcționării sistemului privind coordonarea, gestionarea și controlul fondurilor/Facilitarea implementării, monitorizării, comunicării și vizibilității Programului/</t>
  </si>
  <si>
    <t>•	ONG-uri cu competențe în domeniu</t>
  </si>
  <si>
    <t xml:space="preserve">	Unități și instituții de învățământ ce oferă servicii educaționale (ÎPT)</t>
  </si>
  <si>
    <t>AM/OI POEO</t>
  </si>
  <si>
    <t>non-competitiv</t>
  </si>
  <si>
    <t>trim 4/2029</t>
  </si>
  <si>
    <t>Asistență Tehnică</t>
  </si>
  <si>
    <t>FSE  (m) reducerea privațiunilor materiale prin furnizarea de alimente și/sau de asistență materială de bază celor mai defavorizate persoane, inclusiv copiilor, și aplicarea de măsuri auxiliare care să sprijine incluziunea socială a acestora. (2.Sprijin pentru cuplurile mamă – nou-născut)</t>
  </si>
  <si>
    <t>Prioritatea 11</t>
  </si>
  <si>
    <t>Asistență tehnică pentru facilizarea și fluidizarea managementului de program</t>
  </si>
  <si>
    <t>ESO4.13</t>
  </si>
  <si>
    <t>P11</t>
  </si>
  <si>
    <t>MIPE</t>
  </si>
  <si>
    <t>trim 3/2029</t>
  </si>
  <si>
    <t>P Transport</t>
  </si>
  <si>
    <t>Ministerul Transporturilor și Infrastructurii</t>
  </si>
  <si>
    <t>(P1) Îmbunătățirea conectivității primare rutiere - Proiecte de investiții situate pe rețeaua TEN-T Centrală, precum și pe anumite secțiuni ale rețelei TEN-T Globale - finanțate din FEDR</t>
  </si>
  <si>
    <t>(P1) Proiecte de investiții situate pe rețeaua TEN-T Centrală, precum și pe anumite secțiuni ale rețelei TEN-T Globale - finanțate din FC</t>
  </si>
  <si>
    <t>(P1) Îmbunătățirea conectivității primare rutiere - Proiecte de asistenta tehnica pentru întărirea capacității administrative a CNAIR/CNIR în vederea creșterii capacitații de implementare a proiectelor</t>
  </si>
  <si>
    <t xml:space="preserve">(P2)Îmbunătățirea conectivității secundare rutiere - Proiecte de investiții situate pe rețeaua secundară rutieră a României, pe rețeaua TEN-T Globala  </t>
  </si>
  <si>
    <t>(P2) Îmbunătățirea conectivității secundare rutiere - Îmbunătățirea conectivității secundare rutiere</t>
  </si>
  <si>
    <t xml:space="preserve">(P3) Proiecte de investiții pentru creșterea siguranței rutiere, adresate secțiunilor de infrastructură rutieră situate pe rețeaua TEN-T </t>
  </si>
  <si>
    <t>(P3) Proiecte de investiții pentru creșterea siguranței rutiere adresate secțiunilor de infrastructură rutieră situate în afara rețelei TEN-T</t>
  </si>
  <si>
    <t>(P4) Proiecte pentru creșterea eficienței căilor ferate române, pe rețeaua TEN-T Core</t>
  </si>
  <si>
    <t>(P4) Proiecte pentru creșterea eficienței căilor ferate române - sprijin pentru creșterea capacității administrative a beneficiarilor</t>
  </si>
  <si>
    <t>(P5) Creșterea atractivității transportului feroviar de călători</t>
  </si>
  <si>
    <t>(P6) Dezvoltarea mobilității sustenabile în nodurile urbane - Trenuri metropolitane în nodurile urbane</t>
  </si>
  <si>
    <t>(P6) Dezvoltarea mobilității sustenabile în nodurile urbane - Trenul metropolitan în regiunea București-Ilfov</t>
  </si>
  <si>
    <t>(P6) Dezvoltarea mobilității sustenabile în nodurile urbane - infrastructura de metrou</t>
  </si>
  <si>
    <t>(P6) Dezvoltarea mobilității sustenabile în nodurile urbane - dezvoltarea capacității administrative</t>
  </si>
  <si>
    <t>(P7) Dezvoltarea transportului naval și multimodal - Apel de proiecte privind investițiile din instrastructura navală- proiecte noi</t>
  </si>
  <si>
    <t>(P7) Dezvoltarea transportului naval și multimodal - Apel de proiecte privind investițiile din instrastructura navală- proiecte fazate</t>
  </si>
  <si>
    <t>(P7) Dezvoltarea transportului naval și multimodal - Apel de proiecte privind investițiile din sectorul transportului multimodal</t>
  </si>
  <si>
    <t>(P8) Asistență tehnică</t>
  </si>
  <si>
    <t xml:space="preserve">RSO3.1. Dezvoltarea unei rețele TEN-T sustenabile, reziliente în fața schimbărilor climatice, inteligente, sigure și intermodale </t>
  </si>
  <si>
    <t xml:space="preserve">RSO3.2. Dezvoltarea și ameliorarea unei mobilități naționale, regionale și locale sustenabile, reziliente la schimbările climatice, inteligente și intermodale, inclusiv îmbunătățirea accesului la TEN-T și a mobilității transfrontaliere </t>
  </si>
  <si>
    <t xml:space="preserve">RSO2.8. Promovarea mobilității urbane multimodale sustenabile, ca parte a tranziției către o economie cu zero emisii de dioxid de carbon </t>
  </si>
  <si>
    <t>3 – O Europă mai conectată prin dezvoltarea mobilității</t>
  </si>
  <si>
    <t>2 – O Europă mai verde</t>
  </si>
  <si>
    <t>teritoriul României</t>
  </si>
  <si>
    <t>Regiunea București-Ilfov</t>
  </si>
  <si>
    <t>FC</t>
  </si>
  <si>
    <t>CNAIR;
CNIR;
UAT/ADI doar in parteneriat cu CNAIR/CNIR</t>
  </si>
  <si>
    <t>(1) CNAIR;
(2) UAT, inclusiv asociații ale acestora in parteneriate cu CNAIR/DRDP-uri</t>
  </si>
  <si>
    <t>(1) CNAIR/CNIR/DRDP;
(2) Ministerul Afacerilor Interne, prin structurile de specialitate în domeniul siguranței rutiere (ex. Poliția rutieră)</t>
  </si>
  <si>
    <t>„CFR” SA</t>
  </si>
  <si>
    <t>Autoritatea pentru Reforma Feroviara (ARF) Ministerul Transporturilor și Infrastructurii</t>
  </si>
  <si>
    <t>(1) UAT – municipii reședință de județ sau județ cu peste 100.000 de locuitori/noduri urbane în parteneriat cu CFR-S.A.;
ADI constituite între municipii reședință de județ cu peste 100.000 de locuitori/noduri urbane și alte unități administrativ teritoriale în parteneriat cu CFR S.A.</t>
  </si>
  <si>
    <t xml:space="preserve">(1) UAT – mun. București sau ADI al mun. București u parteneriat cu CFR-S.A.
</t>
  </si>
  <si>
    <t xml:space="preserve">METROREX S.A.
</t>
  </si>
  <si>
    <t>(1) METROREX S.A.;
(2) Autoritatea pentru Reformă Feroviară (ARF)</t>
  </si>
  <si>
    <t>Administratorii porturilor maritime si fluviale;
Administratorii de căi navigabile;
Operatori Portuari Privați / Operatori de transport naval /Operatori de terminale logistice;
MTI;
Unități Administrativ Teritoriale;
Parteneriate între beneficiari;</t>
  </si>
  <si>
    <t>Dată ESTIMATĂ lansare ghid final</t>
  </si>
  <si>
    <t>În pregătire</t>
  </si>
  <si>
    <t>Programul Tranziție Justă</t>
  </si>
  <si>
    <t>MIPE - AM PTJ</t>
  </si>
  <si>
    <t>IMM și antreprenoriat</t>
  </si>
  <si>
    <t xml:space="preserve">Asistență tehnică </t>
  </si>
  <si>
    <t>Apel P7/ 9 - Măsuri de  asistență tehnică</t>
  </si>
  <si>
    <t>Investiții pentru dezvoltarea întreprinderilor mici și mijlocii care sprijină creșterea durabilă și crearea de locuri de muncă în Județul Gorj</t>
  </si>
  <si>
    <t xml:space="preserve">Investiții pentru dezvoltarea întreprinderilor mici și mijlocii care sprijină creșterea durabilă și crearea de locuri de muncă în Județul Hunedoara </t>
  </si>
  <si>
    <t>Investiții pentru dezvoltarea întreprinderilor mici și mijlocii care sprijină creșterea durabilă și crearea de locuri de muncă în Județul Dolj</t>
  </si>
  <si>
    <t>Investiții pentru dezvoltarea întreprinderilor mici și mijlocii care sprijină creșterea durabilă și crearea de locuri de muncă în Județul Galați</t>
  </si>
  <si>
    <t>Investiții pentru dezvoltarea întreprinderilor mici și mijlocii care sprijină creșterea durabilă și crearea de locuri de muncă în Județul Prahova</t>
  </si>
  <si>
    <t>Investiții pentru dezvoltarea întreprinderilor mici și mijlocii care sprijină creșterea durabilă și crearea de locuri de muncă în Județul Mureș</t>
  </si>
  <si>
    <t>Măsuri de sprijin pentru activitatea de coordonare, gestionare și control al fondurilor, precum și facilitarea implementării, monitorizării, comunicării și vizibilității PTJ.</t>
  </si>
  <si>
    <t>OS FTJ</t>
  </si>
  <si>
    <t>RO412-Gorj</t>
  </si>
  <si>
    <t>RO423-Hunedoara, 
incl. alocare distinctă pentru ITI Valea Jiului, conform ghidului solicitantului</t>
  </si>
  <si>
    <t xml:space="preserve">RO411-Dolj </t>
  </si>
  <si>
    <t>RO224-Galați</t>
  </si>
  <si>
    <t>RO316-Prahova</t>
  </si>
  <si>
    <t>RO125-Mureș</t>
  </si>
  <si>
    <t>Locație AM/OI</t>
  </si>
  <si>
    <t>FTJ</t>
  </si>
  <si>
    <t>AM/OI</t>
  </si>
  <si>
    <t>Apel competitiv, cu depunere la termen</t>
  </si>
  <si>
    <t>Apel necompetitiv, cu depunere continuă</t>
  </si>
  <si>
    <t>Investitii tehnologice in IMM-uri</t>
  </si>
  <si>
    <t xml:space="preserve">Scopul intervenției este susținerea creșterii competitivității economice a IMM-urilor din Regiunea Centru, din sectoarele de specializare inteligentă regionale, prin accesul la cele mai noi tehnologii. </t>
  </si>
  <si>
    <t>OP 1, OS 1.3 + OS 1.4</t>
  </si>
  <si>
    <t>IMM (inclusiv microintreprinderi)</t>
  </si>
  <si>
    <t>Competitiv</t>
  </si>
  <si>
    <t>11.08.2023</t>
  </si>
  <si>
    <t>Dezvoltarea mobilitatii urbane durabile in Municipiile Regiunii Centru (inclusiv Zone Metropolitane si Zone Functionale Urbane)</t>
  </si>
  <si>
    <t xml:space="preserve">Promovarea mobilității urbane multimodale durabile, ca parte a tranziției către o economie cu zero emisii de dioxid de carbon </t>
  </si>
  <si>
    <t xml:space="preserve">UAT municipii, Parteneriate UAT </t>
  </si>
  <si>
    <t>16.08.2023</t>
  </si>
  <si>
    <t>Turism</t>
  </si>
  <si>
    <t>Conservarea, protecția și valorificarea durabilă a siturilor incluse în patrimoniului cultural UNESCO și de clasă A.</t>
  </si>
  <si>
    <t>OS d (vi) Creșterea rolului culturii și al turismului durabil în dezvoltarea economică, incluziunea socială și inovarea socială</t>
  </si>
  <si>
    <t>OP 4, OS 4.6</t>
  </si>
  <si>
    <t>UAT comuna / UAT județ / parteneriate UAT / parteneriate UAT și ONG/ unitati de cult</t>
  </si>
  <si>
    <t>02.08.2023</t>
  </si>
  <si>
    <t>FEDR - Investiții ambulatorii -  unități sanitare publice care vor implementa programe de screening (OIS: cancer, hepatite, , etc.)</t>
  </si>
  <si>
    <t>FEDR - Investiții ambulatorii -  unități sanitare publice care vor implementa programe de screening (OIS: cancer, hepatite, etc.)
dotare/ extindere/ modernizare/ reabilitare</t>
  </si>
  <si>
    <t xml:space="preserve">FEDR - Investiții ambulatorii - spitalele de pediatrie spitalelor publice care au secții de pediatrie, inclusiv investiții asistență medicală stomatologică 
</t>
  </si>
  <si>
    <t xml:space="preserve">FEDR reabilitate ambulatoriu+dotarea de cabinete de asistență medicală stomatologică în structura ambulatoriilor și dotare </t>
  </si>
  <si>
    <t>FEDR - Investiții ambulatorii obstetrică ginecologie</t>
  </si>
  <si>
    <t>o structuri sanitare/ alte structuri publice care desfășoară activități medicale de tip ambulatoriu/ acordă asistență medicală ambulatorie de obstetrică ginecologie, inclusiv unitățile sanitare care vor implementa programe de screening / diagnosticare și tratament în vederea creșterii capacitații acestora de a oferi servicii de screening prenatal și de urmărire a gravidei</t>
  </si>
  <si>
    <t>FSE+ Screening cancer colorectal</t>
  </si>
  <si>
    <t>dezvoltare capacitate program</t>
  </si>
  <si>
    <t>FSE+ Screening hepatite</t>
  </si>
  <si>
    <t xml:space="preserve">FEDR A. Investiții în infrastructura publică a structurilor sanitare care au atribuții în prevenirea, controlul, diagnosticul și supravegherea bolilor transmisibile, în controlul și supravegherea IAAM și a celor implicate în sănătatea publică </t>
  </si>
  <si>
    <t>extindere/ modernizare/ reabilitare/dotare laboratoarele de microbiologie</t>
  </si>
  <si>
    <t>FSE+: Intervenții dedicate pacientului critic cu patologie vasculară cerebrală acută</t>
  </si>
  <si>
    <t>FSE+: formarea personalului implicat în diagnosticul și tratamentul pacient critic cu patologie vasculară cerebrală acută</t>
  </si>
  <si>
    <t>FEDR: B.Investiții în domeniul transplant
Investiții în infrastructuri spitalicești publice noi cu impact teritorial major – unitate sanitară publică care realizează intervenții multidisciplinare și care este acreditată pentru mai multe activități în domeniul transplantului – transplant multi organ, transplant organ/ organe, transplant medular, inclusiv terapii celulare  - Institutul Clinic Fundeni</t>
  </si>
  <si>
    <t>FEDR: Investiții în infrastructuri spitalicești publice noi cu impact teritorial major –  Institutul Clinic Fundeni
construcție/ dotare</t>
  </si>
  <si>
    <t>UAT definite conform OUG 57/2019 cu modificările şi completările ulterioare;
Ministerul Sănătății și alte ministere cu rețea sanitară proprie aflate în subordinea sau în coordonarea acestora;
Unități sanitare publice/ alte structuri publice care desfășoară activități medicale de tip ambulatoriu/ acordă asistență medicală ambulatorie;
Alte autorități și instituții publice centrale, inclusiv instituții din sfera apărării şi ordinii publice și siguranței naționale respectiv Academiei Române;
Parteneriate dintre autoritățile și instituțiile publice centrale și locale.</t>
  </si>
  <si>
    <t xml:space="preserve">UAT definite conform OUG 57/2019 cu modificările şi completările ulterioare;
Ministerul Sănătății și alte ministere cu rețea sanitară proprie aflate în subordinea sau în coordonarea acestora;
Unități sanitare publice/ alte structuri publice care desfășoară activități medicale de tip ambulatoriu/ acordă asistență medicală ambulatorie;
Alte autorități și instituții publice centrale, inclusiv instituții din sfera apărării şi ordinii publice și siguranței naționale respectiv Academiei Române;
Parteneriate dintre autoritățile și instituțiile publice centrale și locale.
</t>
  </si>
  <si>
    <t xml:space="preserve">UAT definite conform OUG 57/2019 cu modificările şi completările ulterioare;
Ministerul Sănătății și alte ministere cu rețea sanitară proprie aflate în subordinea sau în coordonarea acestora;
 Unități sanitare publice/ alte structuri publice care desfășoară activități medicale de tip ambulatoriu/ acordă asistență medicală ambulatorie;
Alte autorități și instituții publice centrale, inclusiv instituții din sfera apărării şi ordinii publice și siguranței naționale respectiv Academiei Române;
Parteneriate dintre autoritățile și instituțiile publice centrale și locale.
</t>
  </si>
  <si>
    <t>UAT definite conform OUG 57/2019 cu modificările şi completările ulterioare;
Ministerul Sănătății și alte ministere cu rețea sanitară proprie aflate în subordinea sau în coordonarea acestora;
Unități sanitare publice/ alte structuri publice care desfășoară activități medicale de tip ambulatoriu/ acordă asistență medicală ambulatorie;
Unități sanitare publice/ alte structuri publice care desfășoară activități medicale de tip ambulatoriu/ acordă asistență medicală ambulatorie
Unități sanitare publice cu paturi de acuți care se reorganizează/ reconvertesc secții în paturi de spitalizare de zi
Alte autorități și instituții publice centrale, inclusiv instituții din sfera apărării şi ordinii publice și siguranței naționale respectiv Academiei Române;
Parteneriate dintre autoritățile și instituțiile publice centrale și locale.</t>
  </si>
  <si>
    <t>acoperire nationala</t>
  </si>
  <si>
    <t xml:space="preserve">Ministerul Sănătății / Institutul Național de Sănătate Publică;
Alte ministere cu rețea sanitară proprie, aflate în subordinea sau în coordonarea acestora;
UUAT definite conform OUG 57/2019 cu modificările şi completările ulterioare;
Unități sanitare publice/alte structuri publice care desfășoară activități medicale de tip ambulatoriu/acordă asistență medicală ambulatorie; 
Alte autorități și instituții ale administrației publice centrale, inclusiv instituții din sfera apărării şi ordinii publice și siguranței naționale; 
Parteneriate între entități medicale relevante cu entități relevante. 
</t>
  </si>
  <si>
    <t xml:space="preserve">Non-competitiv
OIS Combaterea cancerului                         </t>
  </si>
  <si>
    <t xml:space="preserve">Ministerul Sănătății /Institutul Național de Sănătate Publică;
Alte ministere cu rețea sanitară proprie, aflate în subordinea sau în coordonarea acestora;
UAT definite conform OUG 57/2019 cu modificările şi completările ulterioare;
Unități sanitare publice/alte structuri publice care desfășoară activități medicale de tip ambulatoriu/acordă asistență medicală ambulatorie; 
Alte autorități și instituții ale administrației publice centrale, inclusiv instituții din sfera apărării şi ordinii publice și siguranței naționale; 
Parteneriate între entități medicale relevante cu entități relevante. 
</t>
  </si>
  <si>
    <t xml:space="preserve">competitiv
</t>
  </si>
  <si>
    <t>UAT definite conform OUG 57/2019 cu modificările şi completările ulterioare;
Ministerul Sănătății și instituțiile/unitățile sanitare aflate în subordinea sau în coordonarea acestora;
Unități sanitare publice care au laboratoare de microbiologie;
Parteneriate dintre autoritățile și instituțiile publice centrale și locale.</t>
  </si>
  <si>
    <t>Ministerul Sănătății
UAT judet/UAT municipii / UAT orase / UAT comune si/sau alte autoritati structuri ale Admin Publice Locale
Unități sanitare publice cu personalitate juridică care diagnostichează si tratează pacienți cu patologie vasculară cerebrală acută
Universități de Medicină și Farmacie  singure sau în parteneriat</t>
  </si>
  <si>
    <t>UAT definite conform prevederilor OUG nr. 57 din 3 iulie 2019 privind Codul administrativ, cu modificările și completările ulterioare, care au în coordonare /subordonarea /autoritate unități spitalicești sau dețin în administrare spitale județene/județene de urgență, inclusiv clinice județene de urgență/ clinice de urgență, respective spitale monospecialitate; 
Spitale județene/județene de urgență, inclusiv clinice județene de urgență/ clinice de urgență;
	Spitale monospecialitate, inclusiv institute monospecialitate care desfășoară activitate medicală spitalicească și prespitalicească aflate în coordonarea/ autoritatea/ subordonarea Ministerului Sănătății, inclusiv autorităților și instituțiilor publice centrale din sfera apărării şi ordinii publice și siguranței naționale, respectiv Academiei Române. Nu vor fi eligibile următoarele categorii de unități sanitare publice cu paturi: spitale psihiatrie, recuperare reabilitare, TBC, paliație.
	Parteneriate între autoritățile și instituțiile publice locale și/ sau centrale și unitățile sanitare publice (doar în situația în care proiectul se depune în parteneriat).</t>
  </si>
  <si>
    <t xml:space="preserve">competitiv
</t>
  </si>
  <si>
    <t>proiecte strategice/acoperire nationala</t>
  </si>
  <si>
    <t>Institutul Clinic Fundeni/ Ministerul Sănătății/ Parteneriat între Ministerul Sănătății și Institutul Clinic Fundeni</t>
  </si>
  <si>
    <t>OP 4, OS 4.11</t>
  </si>
  <si>
    <t>Competitiv
OIS Combaterea cancerului</t>
  </si>
  <si>
    <t>CompetitivOIS Combaterea cancerului</t>
  </si>
  <si>
    <t>Competitiv
OIS Sănătatea mamei</t>
  </si>
  <si>
    <t>Non-competitiv</t>
  </si>
  <si>
    <t>Non competitiv
OIS transplant</t>
  </si>
  <si>
    <t xml:space="preserve">Programul Crestere Inteligenta, Digitalizare si Instrumente Financiare   </t>
  </si>
  <si>
    <t xml:space="preserve">MIPE - AM PoCIDIF </t>
  </si>
  <si>
    <t>Sprijin pentru proiecte în domeniul tehnologiilor avansate si crearea de hub-uri de inovare și transfer tehnologic în domenii prioritare, în cadrul Acțiunii 1.2</t>
  </si>
  <si>
    <t>Sprijin pentru proiecte în domeniul tehnologiilor avansate prin crearea de hub-uri de inovare în domenii de interes strategic</t>
  </si>
  <si>
    <t>Organizații de cercetare (instituții de învatamant superior/institute/centre de cercetare), IMM</t>
  </si>
  <si>
    <t xml:space="preserve"> decembrie 2024</t>
  </si>
  <si>
    <t>Sprijin pentru proiecte de sinergii cu actiunile Horizon Europe si alte programe europene în cadrul Acțiunii 1.3</t>
  </si>
  <si>
    <t>Integrarea ecosistemului național CDI în Spațiul de Cercetare European şi internaţional</t>
  </si>
  <si>
    <t>IMM,  Organizații de cercetare (instituții de învatamant superior/institute/centre de cercetare)</t>
  </si>
  <si>
    <t>on going</t>
  </si>
  <si>
    <t>Digitalizare</t>
  </si>
  <si>
    <t>2.2.1 E-guv în administrația/instituțiile publice - Servicii publice destinate cetățenilor și/sau firmelor identificate în CSP gestionat de ADR și/sau în concordață cu Politica eGuv</t>
  </si>
  <si>
    <t>Se va asigura optimizarea (inclusiv prin tehnologii Big Data) a infrastructurilor tehnologice și a proceselor (inclusiv asigurarea securității cibernetice). Se va finanța cu prioritate, în funcție de gradul de maturitate și de numărul de utilizatori vizați, acele proiecte cu soluții de tip cloud ready sau cloud nativ, inclusiv servicii pentru autorități, instituții, mediu academic care să sprijine activitatea curentă.</t>
  </si>
  <si>
    <t>OP 1, OS 1.2</t>
  </si>
  <si>
    <t>Autorități/Instituții centrale publice</t>
  </si>
  <si>
    <t>2.2.1 E-guv în administrația/instituțiile publice - Creșterea nivelului de interoperabilitate al sistemelor informatice din administrația publică (AP) prin crearea unui sistem standardizat, interconectat și digital, încurajând reutilizarea informațiilor și a serviciilor</t>
  </si>
  <si>
    <t>Se va dezvolta un ecosistem standardizat, interconectat digital, promovând reutilizarea informațiilor/datelor/serviciilor din diferite surse prin agregarea de servicii pentru a permite implementarea tranzacțiilor transfrontaliere, intersectoriale sau instituțiile AP.</t>
  </si>
  <si>
    <t xml:space="preserve">Autoritatea pentru Digitalizarea României </t>
  </si>
  <si>
    <t>necompetitiv, beneficiar ADR</t>
  </si>
  <si>
    <t xml:space="preserve">până la depunerea proiectului sau cel mai tîrziu până la 30 iunie 2024 </t>
  </si>
  <si>
    <t>2.2.1 E-guv în administrația/instituțiile publice - Dezvoltarea de platforme informatice alimentate cu datele generate de administrația publică – Open Data - (Directiva 2019/1024, PSI și Legea nr. 179/2022) în vederea punerii la dispoziția publicului și a reutilizării.</t>
  </si>
  <si>
    <t>Se finanțează dezvoltările suplimentare necesare platformei naționale de date publice (data.gov.ro) pentru implementarea cerințelor Directivei PSI prin adăugarea de noi funcționalități, etc.</t>
  </si>
  <si>
    <t xml:space="preserve">2.3.1 Dezvoltarea de produse și procese digitale pentru administrația publică folosind tehnologii avansate </t>
  </si>
  <si>
    <t>dezvoltarea prin testare de produse/procese digitale și C&amp;I să contribuie la includerea și adoptarea de tehnologii avansate la nivelul sistemelor administrației publice ce gestionează baze de date mari (structurate și nestructurate).</t>
  </si>
  <si>
    <t xml:space="preserve">până la depunerea proiectului sau cel mai tîrziu până la 30 martie 2024 </t>
  </si>
  <si>
    <t>2.3.2 Tehnologii avansate de Securitate cibernetică</t>
  </si>
  <si>
    <t xml:space="preserve"> Dezvoltarea unei platforme utilizând CDI și tehnologii avansate de detecție și analiză malware de ultimă generație. Dezvoltarea unei soluții antivirus ce va utiliza metode avansate de detecție a aplicațiilor malware bazate pe algoritmi de inteligență artificială pentru a preveni atacurile cu aplicații malware de tip virus, spyware, trojan horses, worms, adware, rootkits</t>
  </si>
  <si>
    <t>Cyberint</t>
  </si>
  <si>
    <t>necompetitiv, beneficiar Cyberint</t>
  </si>
  <si>
    <t>2.4 Digitalizarea IMM-urilor realizată prin Huburi de Inovare Digitala Europene (EDIH)</t>
  </si>
  <si>
    <t>EDIH vor fi sprijinite în sinergie cu Programul Europa Digitală, care va finanța 50 % din costurile eligibile. Acțiunea va permite furnizarea de servicii IMM, Autorităților Publice Locale (APL) și altor instituții, pentru a aborda provocările digitale și pentru a îmbunătăți procesele de afaceri/producție, produsele/serviciile care utilizează tehnologii digitale.</t>
  </si>
  <si>
    <t>EDIH selectate de DEP</t>
  </si>
  <si>
    <t>Sprijin pentru conservarea, imbunatatirea sau extinderea infrastructurii verzi-albastre - municipii resedinta de judet</t>
  </si>
  <si>
    <t>Imbunătățirea ecosistemului urban, a situației privind problematica legata de schimbările climatice, la restabilirea biodiversității, reducerea amprentei de carbon si a altor forme de poluare, gestionarea adecvată a apei, a solului și îmbunătățirea calității aerului.</t>
  </si>
  <si>
    <t>OP 2 / OS 2.7</t>
  </si>
  <si>
    <t>UAT municipii resedinta de judet</t>
  </si>
  <si>
    <t>28.07.2023</t>
  </si>
  <si>
    <t xml:space="preserve">Sprijin pentru conservarea, imbunatatirea sau extinderea infrastructurii verzi-albastre - municipii </t>
  </si>
  <si>
    <t>UAT municipii</t>
  </si>
  <si>
    <t>Sprijin pentru conservarea, imbunatatirea sau extinderea infrastructurii verzi-albastre - orase</t>
  </si>
  <si>
    <t>UAT orase</t>
  </si>
  <si>
    <t>Sprijin pentru transport urban sustenabil si durabil - municipii resedinta de judet</t>
  </si>
  <si>
    <t>Imbunătățirea eficienței si atractivitatii sistemului de transport public, inclusiv a transportului pentru elevi, a timpilor de parcurs, accesibilității, transferului către transportul public de călători (intermodal) și modurile nemotorizate de transport</t>
  </si>
  <si>
    <t>OP 2 / OS 2.8</t>
  </si>
  <si>
    <t xml:space="preserve">Sprijin pentru transport urban sustenabil si durabil - municipii </t>
  </si>
  <si>
    <t>Sprijin pentru transport urban sustenabil si durabil -  orase</t>
  </si>
  <si>
    <t>Regenerare urbana</t>
  </si>
  <si>
    <t>Investiții  teritoriale in strategii urbane - municipii resedinta de judet</t>
  </si>
  <si>
    <t>Dezvoltarea integrata a zonelor urbane</t>
  </si>
  <si>
    <t>OP 5 / OS 5.1</t>
  </si>
  <si>
    <t>UAT municipii resedinta de judet / UAT judet / ONG / unitati de cult</t>
  </si>
  <si>
    <t>trim 1 2024</t>
  </si>
  <si>
    <t>Investiții  teritoriale in strategii urbane - municipii</t>
  </si>
  <si>
    <t>UAT municipii / UAT judet / ONG / unitati de cult</t>
  </si>
  <si>
    <t>Investiții  teritoriale in strategii urbane - orase</t>
  </si>
  <si>
    <t>UAT orase / UAT judet / ONG / unitati de cult</t>
  </si>
  <si>
    <t>Programul Regional Sud - Est</t>
  </si>
  <si>
    <t xml:space="preserve">ADR Sud-Est - AM PR Sud-Est </t>
  </si>
  <si>
    <t>Reabilitărea și modernizarea infrastructurii rutiere de importanță regională pentru asigurarea conectivității la rețeaua TEN-T (4.1)</t>
  </si>
  <si>
    <t>OS 3.2 Dezvoltarea și ameliorarea unei mobilități naționale, regionale și locale sustenabile, reziliente la schimbările climatice, inteligente și intermodale, inclusiv îmbunătățirea accesului la TEN-T și a mobilității transfrontaliere</t>
  </si>
  <si>
    <t xml:space="preserve">Regiunea Sud-Est 
</t>
  </si>
  <si>
    <t>UAT județ</t>
  </si>
  <si>
    <t>Sprijinirea eficientei energetice in cladiri rezidențiale (2.1 A)</t>
  </si>
  <si>
    <t>OS 2.1  Promovarea măsurilor de eficiență energetică și reducerea emisiilor de gaze cu efect de seră
Sprijinirea eficientei energetice in cladiri rezidențiale</t>
  </si>
  <si>
    <t>UAT municipii
UAT orașe</t>
  </si>
  <si>
    <t>Sprijinirea eficientei energetice in cladiri publice, inclusiv a celor cu statut de monument istoric (2.1 B)</t>
  </si>
  <si>
    <t>OS 2.1 Promovarea măsurilor de eficiență energetică și reducerea emisiilor de gaze cu efect de seră
Sprijinirea eficientei energetice in cladiri publice, inclusiv a celor cu statut de monument istoric</t>
  </si>
  <si>
    <t xml:space="preserve">UAT județ, UAT municipii, UAT orașe, UAT comune, Autorități publice centrale și institutii publice aferente acestora, Instituții de învățământ de stat
</t>
  </si>
  <si>
    <t>Sprijinirea dezvoltarii infrastructurii educationale - invatamantul prescolar (5.1)</t>
  </si>
  <si>
    <t xml:space="preserve">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</si>
  <si>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 xml:space="preserve">UAT municipii, UAT orașe, UAT comune </t>
  </si>
  <si>
    <t>Sprijinirea dezvoltarii infrastructurii educationale - invatamantul universitar (5.4)</t>
  </si>
  <si>
    <t>Instituții de învățământ superior de stat</t>
  </si>
  <si>
    <t xml:space="preserve">Managementul riscurilor și dezastrelor </t>
  </si>
  <si>
    <t>Consolidarea clădirilor aflate în risc seismic major (2.2)</t>
  </si>
  <si>
    <t>OS 2.4 Promovarea adaptarii la schimbările climatice, a prevenirii riscurilor de dezastre si a rezilienței, ținând seama de abordările ecosistemice
Consolidarea clădirilor aflate în risc seismic major</t>
  </si>
  <si>
    <t>OP 2, OS 2.4</t>
  </si>
  <si>
    <t>UAT județ, UAT municipii, UAT orașe, UAT comune, Autorități publice centrale și și institutii publice aferente acestora, Instituții de învățământ de stat</t>
  </si>
  <si>
    <t>Biodiversitate</t>
  </si>
  <si>
    <t>Sprijin pentru dezvoltarea infrastructurii verzi in municipii resedinta de judet (2.4)</t>
  </si>
  <si>
    <t>OS 2.7 Intensificarea acțiunilor de protecției și conservare a naturii, a biodiversității și a infrastructurii verzi, inclusiv în zonele urbane, precum și reducerea tuturor formelor de poluare
Sprijin pentru dezvoltarea infrastructurii verzi in municipii</t>
  </si>
  <si>
    <t xml:space="preserve">UAT municipii reședință de județ </t>
  </si>
  <si>
    <t>Sprijin pentru dezvoltarea infrastructurii verzi in municipii (2.4)</t>
  </si>
  <si>
    <t>Sprijin pentru dezvoltarea infrastructurii verzi in orase (2.4)</t>
  </si>
  <si>
    <t>OS 2.7 Intensificarea acțiunilor de protecției și conservare a naturii, a biodiversității și a infrastructurii verzi, inclusiv în zonele urbane, precum și reducerea tuturor formelor de poluare
Sprijin pentru dezvoltarea infrastructurii verzi in orase</t>
  </si>
  <si>
    <t>UAT orașe</t>
  </si>
  <si>
    <t>Dezvoltare integrată în  municipiile resedinta de judet prin regenerare urbană, conservarea si dezvoltarea patrimoniului cultural/istoric și dezvoltarea turismului (6.1)</t>
  </si>
  <si>
    <t>OS 5.1 Promovarea dezvoltării integrate și incluzive în domeniul social, economic și al mediului, precum și a culturii, a patrimoniului natural, a turismului durabil și a securității în zonele urbane
Dezvoltare integrata a municipiilor reesedinta de judet prin regenerare urbană, conservarea si modernizarea  patrimoniului cultural/istoric și dezvoltarea  turismului</t>
  </si>
  <si>
    <t>UAT municipii reședință de județ, parteneriate</t>
  </si>
  <si>
    <t>Dezvoltare integrată în  municipii prin regenerare urbană, conservarea si dezvoltarea patrimoniului cultural/istoric și dezvoltarea turismului (6.1)</t>
  </si>
  <si>
    <t>OS 5.1 Promovarea dezvoltării integrate și incluzive în domeniul social, economic și al mediului, precum și a culturii, a patrimoniului natural, a turismului durabil și a securității în zonele urbane
Dezvoltare integrata a municipiilor prin regenerare urbană, conservarea si modernizarea  patrimoniului cultural/istoric și dezvoltarea  turismului</t>
  </si>
  <si>
    <t>UAT municipii, parteneriate</t>
  </si>
  <si>
    <t>Dezvoltare integrată în orase prin regenerare urbană, conservarea si dezvoltarea patrimoniului cultural/istoric și dezvoltarea turismului (6.1)</t>
  </si>
  <si>
    <t>OS 5.1 Promovarea dezvoltării integrate și incluzive în domeniul social, economic și al mediului, precum și a culturii, a patrimoniului natural, a turismului durabil și a securității în zonele urbane
Dezvoltare integrata a oraselor prin regenerare urbană, conservarea si modernizarea  patrimoniului cultural/istoric și dezvoltarea  turismului</t>
  </si>
  <si>
    <t>UAT orașe, parteneriate</t>
  </si>
  <si>
    <t>Dezvoltarea infrastructurii publice de turism din zonele non-urbane, inclusiv patrimoniul istoric si cultural (6.2)</t>
  </si>
  <si>
    <t>OS 5.2 Promovarea dezvoltării locale integrate și incluzive în domeniul social, economic și al mediului, precum și a culturii, a patrimoniului natural, a turismului durabil și a securității în alte zone decât cele urbane
Valorificarea potentialului turistic in zone non-urbane</t>
  </si>
  <si>
    <t>UAT județ, UAT comune, parteneriate</t>
  </si>
  <si>
    <t>131.C. Creșterea competitivității IMM-urilor din domeniile robotică și nanotehnologii</t>
  </si>
  <si>
    <t>131.D. Creșterea competitivității IMM-urilor din domeniile turism și sănătate</t>
  </si>
  <si>
    <t>111. Proiecte din domenii de specializare inteligentă (cercetare) pentru întreprinderi din Regiunea de Dezvoltare Nord-Vest</t>
  </si>
  <si>
    <t>Dezvoltarea structurilor CDI în cadrul întreprinderilor și valorificarea rezultatelor în piață (proiecte CDI&amp;transfer în piață)</t>
  </si>
  <si>
    <t xml:space="preserve">IMM/Întreprindere mare (doar în parteneriat cu cel puțin 2 IMM) </t>
  </si>
  <si>
    <t>522.B. Echipamente pentru creșterea siguranței traficului</t>
  </si>
  <si>
    <t>UAT Județ/Parteneriate între UAT Județ și alt UAT</t>
  </si>
  <si>
    <t>621.A. Infrastructura educațională la nivelul educației timpurii – educație antepreșcolară (creșe) și preșcolară (grădinițe)</t>
  </si>
  <si>
    <t>623. Dezvoltarea infrastructurii educaționale în învățământul universitar</t>
  </si>
  <si>
    <t>Dezvoltarea infrastructurii educaționale în învățământul universitar</t>
  </si>
  <si>
    <t>622.A. Dezvoltarea infrastructurii educaționale în domeniul învățământului profesional și tehnic (licee tehnologice) inclusiv în sistem dual</t>
  </si>
  <si>
    <t>Dezvoltarea infrastructurii educaționale în domeniul învățământului profesional și tehnic (licee tehnologice)</t>
  </si>
  <si>
    <t>UAT /Instituție APL/Formă asociativă între UAT și Instituție APL</t>
  </si>
  <si>
    <t xml:space="preserve">132.B.1 Sprijinirea dezvoltării incubatoarelor de afaceri </t>
  </si>
  <si>
    <t xml:space="preserve">Autoritatea publică a administraţiei publice locale, instituţia sau consorţiul de instituţii de învăţământ superior acreditate, institutele, centrele şi staţiunile de cercetare-dezvoltare, camerele de comerţ sau persoana juridică de drept privat care înfiinţează un incubator de afaceri. </t>
  </si>
  <si>
    <t>714.C Centre multifunctionale – Municipii și orașe mici</t>
  </si>
  <si>
    <t>Finanțarea unor centre multifuncționale (pentru activități socio=culturale și recreative)</t>
  </si>
  <si>
    <t>UAT Municipii altele decât MRJ/UAT Oraș/UAT Comune din componența ZUF aferente MRJ</t>
  </si>
  <si>
    <t>713. Dezvoltarea infrastructurii pentru turismul balnear și balneoclimatic, inclusiv îmbunătățirea accesului către resursele și obiectivele turistice - Urban</t>
  </si>
  <si>
    <t>Dezvoltarea infrastructurii pentru turismul balnear și balneoclimatic, inclusiv îmbunătățirea accesului către resursele și obiectivele turistice</t>
  </si>
  <si>
    <t>UAT Județ/UAT MRJ/Parteneriate între UAT mai sus menționate și UAT Urban 
UAT Urban /stațiuni balneo-climatice/UAT Județ/Parteneriate între UAT mai sus menționate.</t>
  </si>
  <si>
    <t>121. Digitalizarea IMM-urilor din Regiunea de Dezvoltare Nord-Vest</t>
  </si>
  <si>
    <t xml:space="preserve">Transformarea digitală a IMM-urilor. </t>
  </si>
  <si>
    <t>Eficiență energetică</t>
  </si>
  <si>
    <t>311.A Creșterea eficienței energetice în regiune ca parte a investițiilor în sectorul locuințelor</t>
  </si>
  <si>
    <t>Creșterea eficienței energetice în regiune ca parte a investițiilor în sectorul locuințelor</t>
  </si>
  <si>
    <t>UAT Urban</t>
  </si>
  <si>
    <t>131.A. Investiții productive inovatoare pentru microîntreprinderile din Regiunea Nord-Vest</t>
  </si>
  <si>
    <t>IMM (doar microîntreprinderi)</t>
  </si>
  <si>
    <t>723. Dezvoltarea infrastructurii pentru turismul balnear și balneoclimatic, inclusiv îmbunătățirea accesului către resursele și obiectivele turistice - Rural</t>
  </si>
  <si>
    <t xml:space="preserve"> UAT Rural/UAT Județ 
 Parteneriatele intre cele enumerate</t>
  </si>
  <si>
    <t>712. Îmbunătățirea infrastructurii de turism, în special în zone care dispun de un potențial turistic valoros, inclusiv îmbunătățirea accesului către resursele și obiectivele turistice - Urban</t>
  </si>
  <si>
    <t xml:space="preserve"> Îmbunătățirea infrastructurii de turism, în special în zone care dispun de un potențial turistic valoros, inclusiv îmbunătățirea accesului către resursele și obiectivele turistice</t>
  </si>
  <si>
    <t xml:space="preserve"> UAT Județ/UAT MRJ/UAT Urban (municipiu sau oraș)
Parteneriate între UAT eligibile mai sus menționate, în care UAT Județ deține calitatea de lider de parteneriat.</t>
  </si>
  <si>
    <t>622.B. Dezvoltarea unor centre de educație pentru tineri, în domeniile de specializare inteligentă ale Regiunii de Dezvoltare Nord-Vest</t>
  </si>
  <si>
    <t>Organizație neguvernamentală cu caracter educațional/Societate / Parteneriate ONG/Societate cu UAT</t>
  </si>
  <si>
    <t>523. Îmbunătățirea transportului județean de călători</t>
  </si>
  <si>
    <t>Îmbunătățirea transportului județean de călători prin achiziționare de material rulant pentru conectare inter-urbană, contribuind la creșterea calității aerului și reducerea zgomotului</t>
  </si>
  <si>
    <t>UAT Județ</t>
  </si>
  <si>
    <t>722. Îmbunătățirea infrastructurii de turism, în special în zone care dispun de un potențial turistic valoros, inclusiv îmbunătățirea accesului către resursele și obiectivele turistice - Rural</t>
  </si>
  <si>
    <t xml:space="preserve">Îmbunătățirea infrastructurii de turism, în special în zone care dispun de un potențial turistic valoros, inclusiv îmbunătățirea accesului către resursele și obiectivele turistice </t>
  </si>
  <si>
    <t xml:space="preserve"> UAT Rural/UAT Județ
Parteneriatele intre cele enumerate</t>
  </si>
  <si>
    <t>131.G. Proiecte din domenii de specializare inteligentă (componenta de punere în producție) pentru întreprinderile din Regiunea de Dezvoltare Nord-Vest</t>
  </si>
  <si>
    <t xml:space="preserve">IMM </t>
  </si>
  <si>
    <t>Trim 2/2024</t>
  </si>
  <si>
    <t xml:space="preserve">Programul Regional Nord-Est  </t>
  </si>
  <si>
    <t>ADR Nord-Est - AM PR Nord-Est</t>
  </si>
  <si>
    <t>Activitati CDI in colaborare cu IMM si investitii in organizatiile CDI publice si universitati, orientate spre nevoile identificate in procesul de descoperire antreprenoriala regional</t>
  </si>
  <si>
    <t>Dezvoltarea activitatii CDI orientata spre nevoile pietii si vor conduce proiecte CDI in colaborare cu mediul privat, cu sanse sporite de comercializare a rezultatelor acestora</t>
  </si>
  <si>
    <t>Regiunea Nord-Est</t>
  </si>
  <si>
    <t>Organizatii CDI, universitati publice, IMM-uri</t>
  </si>
  <si>
    <t>necompetitiv, cu termen limita de depunere</t>
  </si>
  <si>
    <t>Investitii in cladirile publice in vederea cresterii eficientei energetice inclusiv, dupa caz, masuri de consolidare structurala, in functie de nivelul de expunere si vulnerabilitate la riscurile identificate - Municipii resedinta de judet, Municipii</t>
  </si>
  <si>
    <t xml:space="preserve">OP 2, OS 2.1 </t>
  </si>
  <si>
    <t>UAT municipii resedinta de judet, UAT municipii</t>
  </si>
  <si>
    <t>Promovarea mobilitatii urbane multimodale sustenabile - Municipii resedinta de judet, Municipii</t>
  </si>
  <si>
    <t>Promovarea mobilității urbane multimodale sustenabile</t>
  </si>
  <si>
    <t>Dezvoltarea unei mobilități naționale, regionale si locale durabile, reziliente in fata schimbărilor climatice, inteligente si intermodale, inclusiv îmbunătățirea accesului la TEN-T si a mobilității transfrontaliere</t>
  </si>
  <si>
    <t>Dezvoltarea și ameliorarea unei mobilități naționale, regionale și locale sustenabile</t>
  </si>
  <si>
    <t>Dezvoltarea infrastructurii educationale pentru invatamant timpuriu (anteprescolar si prescolar), invatamant primar si gimnazial, invatamant secundar superior, filiera teoretica, filiera vocationala si tehnologica si invatamant profesional, inclusiv cel dual- Municipii resedinta de judet, Municipii</t>
  </si>
  <si>
    <t>Îmbunătățirea accesului la servicii favorabile incluziunii și de calitate în educație</t>
  </si>
  <si>
    <t>UAT municipii resedinta judet, UAT municipii</t>
  </si>
  <si>
    <t>Favorizarea dezvoltarii integrate sociale, economice si de mediu la nivel local si a patrimoniului cultural, turismului si securitatii in zonele urbane - Municipii resedinta de judet</t>
  </si>
  <si>
    <t>Dezvoltare urbana, regenerare urbana, dezvoltare a turismului
sustenabil si culturii</t>
  </si>
  <si>
    <t>UAT municipii reședință de județ</t>
  </si>
  <si>
    <t>Favorizarea dezvoltarii integrate sociale, economice si de mediu la nivel local si a patrimoniului cultural, turismului si securitatii in zonele urbane - Municipii</t>
  </si>
  <si>
    <t>competitiv, cu termen limita de depunere</t>
  </si>
  <si>
    <t xml:space="preserve">Calendar estimativ consolidat lansare apeluri de proiecte în trimestrul III 2023
- PROGRAMELE FINANȚATE ÎN CADRUL POLITICII DE COEZIUNE 2021-2027 </t>
  </si>
  <si>
    <t>MIPE - AM PDD</t>
  </si>
  <si>
    <t>Apă, apă uzată</t>
  </si>
  <si>
    <t>PDD Finanțarea proiectelor pentru care a fost aplicabil mecanismul de finanțare descris la art. I din OUG 109/2022 
Proiecte  NOI</t>
  </si>
  <si>
    <t>finanțare investiții art 1 OUG 109/2022</t>
  </si>
  <si>
    <t>OP 2, OS 2.5</t>
  </si>
  <si>
    <t xml:space="preserve">ADI prin OR </t>
  </si>
  <si>
    <t>Programul Dezvoltare Durabilă</t>
  </si>
  <si>
    <t>Asigurarea funcționării sistemului de management - apelul 1</t>
  </si>
  <si>
    <t>Asigurarea funcționării sistemului de management</t>
  </si>
  <si>
    <t>ONG</t>
  </si>
  <si>
    <t>12.07.2023</t>
  </si>
  <si>
    <t>31.10.2023</t>
  </si>
  <si>
    <t>Situație privind apelurile de proiecte estimate a se lansa în trimestrul III al anului 2023</t>
  </si>
  <si>
    <t>30.11.2023</t>
  </si>
  <si>
    <t>31.12.2023</t>
  </si>
  <si>
    <t xml:space="preserve">FSE +(K) + FEDR d (iii) </t>
  </si>
  <si>
    <t xml:space="preserve">Servicii de sprijin vârstnici vulnerabili afectați de probleme locative </t>
  </si>
  <si>
    <t>ESO4.11+RSO4.3</t>
  </si>
  <si>
    <t>FEDR+FSE+</t>
  </si>
  <si>
    <t xml:space="preserve">Furnizori de servicii sociale/UAT judet/UAT municipii / UAT orase / UAT comune </t>
  </si>
  <si>
    <t>18.07.2023</t>
  </si>
  <si>
    <t>MTI
ONG-uri</t>
  </si>
  <si>
    <t>18.08.20223</t>
  </si>
  <si>
    <t>5 zile lucratoare de la modificarea OUG 23/2023</t>
  </si>
  <si>
    <t>Sprijin pentru persoanele defavorizate în vederea asigurării alimentelor de baza/mese calde*</t>
  </si>
  <si>
    <t>Programul Regional Sud Muntenia</t>
  </si>
  <si>
    <t>ADR Sud Muntenia - AM PR Sud Muntenia</t>
  </si>
  <si>
    <t>Intensificarea creșterii durabile și a competitivității microîntreprinderilor și întreprinderi mici din regiunea Sud-Muntenia</t>
  </si>
  <si>
    <t xml:space="preserve">Intensificarea creșterii durabile și a competitivității IMM-urilor și crearea de locuri de muncă în cadrul IMM-urilor, inclusiv prin investiții productive  </t>
  </si>
  <si>
    <t xml:space="preserve">OP 1, O.S. 1.3 </t>
  </si>
  <si>
    <t>Regiunea Sud-Muntenia</t>
  </si>
  <si>
    <t>Microîntreprinderi
Întreprinderi mici</t>
  </si>
  <si>
    <t>Intensificarea creșterii durabile și a competitivității microîntreprinderilor, întreprinderilor mici și întreprinderilor mijlocii din regiunea Sud-Muntenia</t>
  </si>
  <si>
    <t>Intensificarea creșterii durabile și a competitivității IMM-urilor și crearea de locuri de muncă în cadrul IMM-urilor, inclusiv prin investiții productiv</t>
  </si>
  <si>
    <t>Microîntreprinderi
IMM</t>
  </si>
  <si>
    <t>Dezvoltarea și creșterea unei mobilități naționale, regionale și locale durabile, reziliente în fața schimbărilor climatice, inteligente și intermodale, inclusiv îmbunătățirea accesului la TEN-T și a mobilității transfrontaliere prin investiții în reabilitarea, modernizarea, extinderea reţelei de drumuri judeţene din regiunea Sud-Muntenia</t>
  </si>
  <si>
    <t xml:space="preserve">Dezvoltarea și creșterea unei mobilități naționale, regionale și locale durabile, reziliente în fața schimbărilor climatice, inteligente și intermodale, inclusiv îmbunătățirea accesului la TEN-T și a mobilității transfrontaliere </t>
  </si>
  <si>
    <t>UAT Județ
Parteneriate între UAT Județ și UAT Municipii/ Orașe/ Comune</t>
  </si>
  <si>
    <t>07.08.2023</t>
  </si>
  <si>
    <t>31.08.2023</t>
  </si>
  <si>
    <t>P1 (Gorj) - Sprijin pentru IMM-uri - 2MEuro (1.A)+5MEuro (1 B)</t>
  </si>
  <si>
    <t>P2 (Hunedoara) - Sprijin pentru IMM-uri - 2MEuro (1.A)+5MEuro (1.B)</t>
  </si>
  <si>
    <t>P3 (Dolj) - Sprijin pentru IMM-uri - 2MEuro (1.A)+ 5MEuro (1.B)+5MEuro (1.B)</t>
  </si>
  <si>
    <t>P4 (Galati) - Sprijin pentru IMM-uri - 2MEuro (1.A)+ 5MEuro (1.B)</t>
  </si>
  <si>
    <t>P5 (Prahova) - Sprijin pentru IMM-uri - 2MEuro (1.A)+5MEuro (1.B)</t>
  </si>
  <si>
    <t>P6 (Mures) - Sprijin pentru IMM-uri - 2MEuro (1.A)+5MEuro (1.B)</t>
  </si>
  <si>
    <t>15.08.2023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</si>
</sst>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dd&quot;.&quot;mm&quot;.&quot;yyyy"/>
    <numFmt numFmtId="165" formatCode="[$-418]mmmm\-yy;@"/>
    <numFmt numFmtId="166" formatCode="dd\.mm\.yyyy;@"/>
    <numFmt numFmtId="167" formatCode="dd&quot;.&quot;mm&quot;.&quot;yyyy;@"/>
  </numFmts>
  <fonts count="11" x14ac:knownFonts="1">
    <font>
      <sz val="11"/>
      <color rgb="FF000000"/>
      <name val="Calibri"/>
      <family val="2"/>
    </font>
    <font>
      <sz val="11"/>
      <color rgb="FF000000"/>
      <name val="Calibri"/>
      <family val="2"/>
    </font>
    <font>
      <sz val="18"/>
      <color rgb="FF000000"/>
      <name val="Trebuchet MS"/>
      <family val="2"/>
    </font>
    <font>
      <b/>
      <sz val="24"/>
      <color rgb="FF000099"/>
      <name val="Trebuchet MS"/>
      <family val="2"/>
    </font>
    <font>
      <sz val="16"/>
      <color rgb="FF000000"/>
      <name val="Trebuchet MS"/>
      <family val="2"/>
    </font>
    <font>
      <b/>
      <sz val="16"/>
      <color rgb="FF000000"/>
      <name val="Trebuchet MS"/>
      <family val="2"/>
    </font>
    <font>
      <sz val="16"/>
      <color rgb="FFCCC0DA"/>
      <name val="Trebuchet MS"/>
      <family val="2"/>
    </font>
    <font>
      <b/>
      <sz val="16"/>
      <name val="Trebuchet MS"/>
      <family val="2"/>
    </font>
    <font>
      <sz val="16"/>
      <name val="Trebuchet MS"/>
      <family val="2"/>
    </font>
    <font>
      <sz val="11"/>
      <color theme="1"/>
      <name val="Calibri"/>
      <family val="2"/>
      <charset val="238"/>
      <scheme val="minor"/>
    </font>
    <font>
      <b/>
      <sz val="36"/>
      <color theme="1"/>
      <name val="Trebuchet MS"/>
      <family val="2"/>
    </font>
  </fonts>
  <fills count="6">
    <fill>
      <patternFill patternType="none"/>
    </fill>
    <fill>
      <patternFill patternType="gray125"/>
    </fill>
    <fill>
      <patternFill patternType="solid">
        <fgColor rgb="FFB8CCE4"/>
        <bgColor rgb="FFB8CCE4"/>
      </patternFill>
    </fill>
    <fill>
      <patternFill patternType="solid">
        <fgColor rgb="FFFFFFFF"/>
        <bgColor rgb="FFFFFFFF"/>
      </patternFill>
    </fill>
    <fill>
      <patternFill patternType="solid">
        <fgColor theme="9" tint="0.79998168889431442"/>
        <bgColor indexed="64"/>
      </patternFill>
    </fill>
    <fill>
      <patternFill patternType="solid">
        <fgColor theme="0"/>
        <bgColor indexed="64"/>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right style="medium">
        <color indexed="64"/>
      </right>
      <top/>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1" fillId="0" borderId="0" applyNumberFormat="0" applyFont="0" applyBorder="0" applyProtection="0"/>
    <xf numFmtId="0" fontId="1" fillId="0" borderId="0" applyNumberFormat="0" applyFont="0" applyBorder="0" applyProtection="0"/>
    <xf numFmtId="43" fontId="1" fillId="0" borderId="0" applyFont="0" applyFill="0" applyBorder="0" applyAlignment="0" applyProtection="0"/>
    <xf numFmtId="0" fontId="9" fillId="0" borderId="0"/>
  </cellStyleXfs>
  <cellXfs count="102">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3" fontId="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0" applyNumberFormat="1" applyFont="1" applyAlignment="1">
      <alignment horizontal="center" vertical="center"/>
    </xf>
    <xf numFmtId="164" fontId="2" fillId="0" borderId="0" xfId="0" applyNumberFormat="1" applyFont="1" applyAlignment="1">
      <alignment horizontal="center" vertical="top" wrapText="1"/>
    </xf>
    <xf numFmtId="0" fontId="4" fillId="0" borderId="1" xfId="0" applyFont="1" applyBorder="1" applyAlignment="1">
      <alignment horizontal="center" vertical="center" wrapText="1"/>
    </xf>
    <xf numFmtId="3" fontId="4" fillId="0" borderId="1" xfId="0" applyNumberFormat="1" applyFont="1" applyBorder="1" applyAlignment="1">
      <alignment horizontal="right"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xf>
    <xf numFmtId="0" fontId="5" fillId="0" borderId="0" xfId="0" applyFont="1" applyAlignment="1">
      <alignment horizontal="center" vertical="center" wrapText="1"/>
    </xf>
    <xf numFmtId="0" fontId="4" fillId="3" borderId="1" xfId="0" applyFont="1" applyFill="1" applyBorder="1" applyAlignment="1">
      <alignment horizontal="center" vertical="center" wrapText="1"/>
    </xf>
    <xf numFmtId="0" fontId="2" fillId="0" borderId="0" xfId="0" applyFont="1" applyAlignment="1">
      <alignment horizontal="center" vertical="top" wrapText="1"/>
    </xf>
    <xf numFmtId="164" fontId="2" fillId="0" borderId="0" xfId="0" applyNumberFormat="1" applyFont="1" applyAlignment="1">
      <alignment horizontal="center" vertical="top"/>
    </xf>
    <xf numFmtId="0" fontId="4" fillId="0" borderId="7" xfId="0" applyFont="1" applyBorder="1" applyAlignment="1">
      <alignment horizontal="center" vertical="center" wrapText="1"/>
    </xf>
    <xf numFmtId="165" fontId="4" fillId="0" borderId="8" xfId="0" applyNumberFormat="1" applyFont="1" applyBorder="1" applyAlignment="1" applyProtection="1">
      <alignment horizontal="center" vertical="center"/>
      <protection locked="0"/>
    </xf>
    <xf numFmtId="165" fontId="4" fillId="0" borderId="8" xfId="0" applyNumberFormat="1" applyFont="1" applyBorder="1" applyAlignment="1">
      <alignment horizontal="center" vertical="center"/>
    </xf>
    <xf numFmtId="0" fontId="4" fillId="0" borderId="11" xfId="0" applyFont="1" applyBorder="1" applyAlignment="1">
      <alignment horizontal="center" vertical="center" wrapText="1"/>
    </xf>
    <xf numFmtId="0" fontId="4" fillId="0" borderId="11" xfId="0" applyFont="1" applyBorder="1" applyAlignment="1">
      <alignment horizontal="center" vertical="center"/>
    </xf>
    <xf numFmtId="3" fontId="4" fillId="0" borderId="11" xfId="0" applyNumberFormat="1" applyFont="1" applyBorder="1" applyAlignment="1">
      <alignment horizontal="right" vertical="center" wrapText="1"/>
    </xf>
    <xf numFmtId="0" fontId="5" fillId="2" borderId="14" xfId="0" applyFont="1" applyFill="1" applyBorder="1" applyAlignment="1">
      <alignment horizontal="center" vertical="center" wrapText="1"/>
    </xf>
    <xf numFmtId="3" fontId="5" fillId="2" borderId="14" xfId="0" applyNumberFormat="1" applyFont="1" applyFill="1" applyBorder="1" applyAlignment="1">
      <alignment horizontal="center" vertical="center" wrapText="1"/>
    </xf>
    <xf numFmtId="0" fontId="6" fillId="0" borderId="0" xfId="0" applyFont="1" applyAlignment="1">
      <alignment horizontal="center" vertical="top" wrapText="1"/>
    </xf>
    <xf numFmtId="0" fontId="7" fillId="4" borderId="9"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3" xfId="0" applyFont="1" applyFill="1" applyBorder="1" applyAlignment="1">
      <alignment horizontal="center" vertical="center"/>
    </xf>
    <xf numFmtId="3" fontId="7" fillId="4" borderId="3" xfId="0" applyNumberFormat="1" applyFont="1" applyFill="1" applyBorder="1" applyAlignment="1">
      <alignment horizontal="right" vertical="center" wrapText="1"/>
    </xf>
    <xf numFmtId="165" fontId="8" fillId="4" borderId="3" xfId="0" applyNumberFormat="1" applyFont="1" applyFill="1" applyBorder="1" applyAlignment="1">
      <alignment horizontal="center" vertical="center" wrapText="1"/>
    </xf>
    <xf numFmtId="165" fontId="8" fillId="4" borderId="3" xfId="0" applyNumberFormat="1" applyFont="1" applyFill="1" applyBorder="1" applyAlignment="1">
      <alignment horizontal="center" vertical="center"/>
    </xf>
    <xf numFmtId="165" fontId="8" fillId="4" borderId="12" xfId="0" applyNumberFormat="1" applyFont="1" applyFill="1" applyBorder="1" applyAlignment="1">
      <alignment horizontal="center" vertical="center"/>
    </xf>
    <xf numFmtId="0" fontId="7" fillId="0" borderId="0" xfId="0" applyFont="1" applyAlignment="1">
      <alignment horizontal="center"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4"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 xfId="0" applyFont="1" applyBorder="1" applyAlignment="1">
      <alignment horizontal="center" vertical="center" wrapText="1"/>
    </xf>
    <xf numFmtId="3" fontId="8" fillId="0" borderId="3" xfId="0" applyNumberFormat="1" applyFont="1" applyBorder="1" applyAlignment="1">
      <alignment horizontal="right" vertical="center" wrapText="1"/>
    </xf>
    <xf numFmtId="0" fontId="8" fillId="0" borderId="0" xfId="0" applyFont="1" applyAlignment="1">
      <alignment horizontal="center" vertical="center" wrapText="1"/>
    </xf>
    <xf numFmtId="0" fontId="8" fillId="0" borderId="3" xfId="0" applyFont="1" applyBorder="1" applyAlignment="1">
      <alignment horizontal="center" vertical="center"/>
    </xf>
    <xf numFmtId="0" fontId="8"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8" fillId="0" borderId="7" xfId="0" applyFont="1" applyBorder="1" applyAlignment="1">
      <alignment horizontal="center" vertical="center" wrapText="1"/>
    </xf>
    <xf numFmtId="167" fontId="8" fillId="0" borderId="8" xfId="1" applyNumberFormat="1" applyFont="1" applyBorder="1" applyAlignment="1">
      <alignment horizontal="center" vertical="center" wrapText="1"/>
    </xf>
    <xf numFmtId="0" fontId="8" fillId="0" borderId="3" xfId="0" applyFont="1" applyBorder="1" applyAlignment="1">
      <alignment horizontal="left" vertical="center" wrapText="1"/>
    </xf>
    <xf numFmtId="165" fontId="4" fillId="0" borderId="16" xfId="0" applyNumberFormat="1" applyFont="1" applyBorder="1" applyAlignment="1">
      <alignment horizontal="center" vertical="center"/>
    </xf>
    <xf numFmtId="3" fontId="8" fillId="0" borderId="3" xfId="3" applyNumberFormat="1" applyFont="1" applyFill="1" applyBorder="1" applyAlignment="1" applyProtection="1">
      <alignment horizontal="right" vertical="center" wrapText="1"/>
      <protection locked="0"/>
    </xf>
    <xf numFmtId="0" fontId="8" fillId="0" borderId="3" xfId="0" applyFont="1" applyBorder="1" applyAlignment="1" applyProtection="1">
      <alignment vertical="center" wrapText="1"/>
      <protection locked="0"/>
    </xf>
    <xf numFmtId="0" fontId="8" fillId="0" borderId="3" xfId="1" applyFont="1" applyBorder="1" applyAlignment="1">
      <alignment horizontal="left" vertical="center" wrapText="1"/>
    </xf>
    <xf numFmtId="3" fontId="8" fillId="0" borderId="3" xfId="2" applyNumberFormat="1" applyFont="1" applyBorder="1" applyAlignment="1">
      <alignment horizontal="right" vertical="center" wrapText="1"/>
    </xf>
    <xf numFmtId="0" fontId="4" fillId="0" borderId="17" xfId="0" applyFont="1" applyBorder="1" applyAlignment="1">
      <alignment horizontal="center" vertical="center"/>
    </xf>
    <xf numFmtId="165" fontId="4" fillId="0" borderId="18" xfId="0" applyNumberFormat="1" applyFont="1" applyBorder="1" applyAlignment="1">
      <alignment horizontal="center" vertical="center"/>
    </xf>
    <xf numFmtId="166" fontId="4" fillId="0" borderId="3" xfId="0" applyNumberFormat="1" applyFont="1" applyBorder="1" applyAlignment="1" applyProtection="1">
      <alignment horizontal="center" vertical="center" wrapText="1"/>
      <protection locked="0"/>
    </xf>
    <xf numFmtId="165" fontId="8" fillId="0" borderId="12" xfId="0" applyNumberFormat="1" applyFont="1" applyBorder="1" applyAlignment="1" applyProtection="1">
      <alignment horizontal="center" vertical="center"/>
      <protection locked="0"/>
    </xf>
    <xf numFmtId="166" fontId="4" fillId="0" borderId="12" xfId="0" applyNumberFormat="1" applyFont="1" applyBorder="1" applyAlignment="1" applyProtection="1">
      <alignment horizontal="center" vertical="center" wrapText="1"/>
      <protection locked="0"/>
    </xf>
    <xf numFmtId="165" fontId="8" fillId="0" borderId="21" xfId="0" applyNumberFormat="1" applyFont="1" applyBorder="1" applyAlignment="1">
      <alignment horizontal="center" vertical="center"/>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0" xfId="0" applyFont="1" applyBorder="1" applyAlignment="1">
      <alignment horizontal="center" vertical="center"/>
    </xf>
    <xf numFmtId="3" fontId="8" fillId="0" borderId="20" xfId="0" applyNumberFormat="1" applyFont="1" applyBorder="1" applyAlignment="1">
      <alignment horizontal="righ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3" fontId="4" fillId="0" borderId="5" xfId="0" applyNumberFormat="1" applyFont="1" applyBorder="1" applyAlignment="1">
      <alignment horizontal="right" vertical="center" wrapText="1"/>
    </xf>
    <xf numFmtId="166" fontId="4" fillId="0" borderId="14" xfId="0" applyNumberFormat="1" applyFont="1" applyBorder="1" applyAlignment="1" applyProtection="1">
      <alignment horizontal="center" vertical="center" wrapText="1"/>
      <protection locked="0"/>
    </xf>
    <xf numFmtId="165" fontId="4" fillId="0" borderId="6" xfId="0" applyNumberFormat="1" applyFont="1" applyBorder="1" applyAlignment="1">
      <alignment horizontal="center" vertical="center"/>
    </xf>
    <xf numFmtId="164" fontId="4" fillId="0" borderId="8" xfId="0" applyNumberFormat="1" applyFont="1" applyBorder="1" applyAlignment="1">
      <alignment horizontal="center" vertical="center" wrapText="1"/>
    </xf>
    <xf numFmtId="0" fontId="4" fillId="0" borderId="2" xfId="0" applyFont="1" applyBorder="1" applyAlignment="1">
      <alignment horizontal="center" vertical="center" wrapText="1"/>
    </xf>
    <xf numFmtId="3" fontId="7" fillId="4" borderId="12" xfId="0" applyNumberFormat="1" applyFont="1" applyFill="1" applyBorder="1" applyAlignment="1">
      <alignment horizontal="right" vertical="center" wrapText="1"/>
    </xf>
    <xf numFmtId="0" fontId="7" fillId="5" borderId="0" xfId="0" applyFont="1" applyFill="1" applyAlignment="1">
      <alignment horizontal="center" vertical="center" wrapText="1"/>
    </xf>
    <xf numFmtId="3" fontId="7" fillId="5" borderId="3" xfId="0" applyNumberFormat="1" applyFont="1" applyFill="1" applyBorder="1" applyAlignment="1">
      <alignment horizontal="right" vertical="center" wrapText="1"/>
    </xf>
    <xf numFmtId="3" fontId="5" fillId="2" borderId="23" xfId="0" applyNumberFormat="1" applyFont="1" applyFill="1" applyBorder="1" applyAlignment="1">
      <alignment horizontal="center" vertical="center" wrapText="1"/>
    </xf>
    <xf numFmtId="3" fontId="5" fillId="2" borderId="24" xfId="0" applyNumberFormat="1" applyFont="1" applyFill="1" applyBorder="1" applyAlignment="1">
      <alignment horizontal="center" vertical="center" wrapText="1"/>
    </xf>
    <xf numFmtId="3" fontId="5" fillId="2" borderId="24" xfId="0" applyNumberFormat="1" applyFont="1" applyFill="1" applyBorder="1" applyAlignment="1">
      <alignment vertical="center" wrapText="1"/>
    </xf>
    <xf numFmtId="3" fontId="5" fillId="2" borderId="25" xfId="0" applyNumberFormat="1" applyFont="1" applyFill="1" applyBorder="1" applyAlignment="1">
      <alignment vertical="center" wrapText="1"/>
    </xf>
    <xf numFmtId="0" fontId="7" fillId="5" borderId="3" xfId="0" applyFont="1" applyFill="1" applyBorder="1" applyAlignment="1">
      <alignment horizontal="center" vertical="center" wrapText="1"/>
    </xf>
    <xf numFmtId="0" fontId="7" fillId="5" borderId="3" xfId="0" applyFont="1" applyFill="1" applyBorder="1" applyAlignment="1">
      <alignment horizontal="center" vertical="center"/>
    </xf>
    <xf numFmtId="0" fontId="7" fillId="5" borderId="9"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7" fillId="5" borderId="22" xfId="0" applyFont="1" applyFill="1" applyBorder="1" applyAlignment="1">
      <alignment horizontal="center" vertical="center"/>
    </xf>
    <xf numFmtId="3" fontId="7" fillId="5" borderId="22" xfId="0" applyNumberFormat="1" applyFont="1" applyFill="1" applyBorder="1" applyAlignment="1">
      <alignment horizontal="right" vertical="center" wrapText="1"/>
    </xf>
    <xf numFmtId="0" fontId="7" fillId="4" borderId="26"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7" xfId="0" applyFont="1" applyFill="1" applyBorder="1" applyAlignment="1">
      <alignment horizontal="center" vertical="center"/>
    </xf>
    <xf numFmtId="3" fontId="7" fillId="4" borderId="27" xfId="0" applyNumberFormat="1" applyFont="1" applyFill="1" applyBorder="1" applyAlignment="1">
      <alignment horizontal="right" vertical="center" wrapText="1"/>
    </xf>
    <xf numFmtId="3" fontId="7" fillId="4" borderId="28" xfId="0" applyNumberFormat="1" applyFont="1" applyFill="1" applyBorder="1" applyAlignment="1">
      <alignment horizontal="right" vertical="center" wrapText="1"/>
    </xf>
    <xf numFmtId="3" fontId="7" fillId="5" borderId="3" xfId="0" applyNumberFormat="1" applyFont="1" applyFill="1" applyBorder="1" applyAlignment="1">
      <alignment horizontal="center" vertical="center" wrapText="1"/>
    </xf>
    <xf numFmtId="3" fontId="7" fillId="5" borderId="22" xfId="0" applyNumberFormat="1" applyFont="1" applyFill="1" applyBorder="1" applyAlignment="1">
      <alignment horizontal="center" vertical="center" wrapText="1"/>
    </xf>
    <xf numFmtId="3" fontId="7" fillId="5" borderId="12" xfId="0" applyNumberFormat="1" applyFont="1" applyFill="1" applyBorder="1" applyAlignment="1">
      <alignment horizontal="center" vertical="center" wrapText="1"/>
    </xf>
    <xf numFmtId="3" fontId="7" fillId="5" borderId="30" xfId="0" applyNumberFormat="1" applyFont="1" applyFill="1" applyBorder="1" applyAlignment="1">
      <alignment horizontal="center" vertical="center" wrapText="1"/>
    </xf>
    <xf numFmtId="166" fontId="8" fillId="0" borderId="1" xfId="0" applyNumberFormat="1" applyFont="1" applyBorder="1" applyAlignment="1">
      <alignment horizontal="center" vertical="center" wrapText="1"/>
    </xf>
    <xf numFmtId="166" fontId="8" fillId="5" borderId="3" xfId="0" applyNumberFormat="1" applyFont="1" applyFill="1" applyBorder="1" applyAlignment="1" applyProtection="1">
      <alignment horizontal="center" vertical="center" wrapText="1"/>
      <protection locked="0"/>
    </xf>
    <xf numFmtId="166" fontId="8" fillId="0" borderId="3" xfId="0" applyNumberFormat="1" applyFont="1" applyBorder="1" applyAlignment="1" applyProtection="1">
      <alignment horizontal="center" vertical="center" wrapText="1"/>
      <protection locked="0"/>
    </xf>
    <xf numFmtId="164" fontId="8" fillId="0" borderId="1" xfId="0" applyNumberFormat="1" applyFont="1" applyBorder="1" applyAlignment="1">
      <alignment horizontal="center" vertical="center" wrapText="1"/>
    </xf>
    <xf numFmtId="166" fontId="8" fillId="5" borderId="3" xfId="0" applyNumberFormat="1" applyFont="1" applyFill="1" applyBorder="1" applyAlignment="1">
      <alignment horizontal="center" vertical="center" wrapText="1"/>
    </xf>
    <xf numFmtId="165" fontId="8" fillId="5" borderId="3" xfId="0" applyNumberFormat="1" applyFont="1" applyFill="1" applyBorder="1" applyAlignment="1">
      <alignment horizontal="center" vertical="center" wrapText="1"/>
    </xf>
    <xf numFmtId="3" fontId="4" fillId="5" borderId="1" xfId="0" applyNumberFormat="1" applyFont="1" applyFill="1" applyBorder="1" applyAlignment="1">
      <alignment horizontal="right" vertical="center" wrapText="1"/>
    </xf>
    <xf numFmtId="166" fontId="4" fillId="5" borderId="3" xfId="0" applyNumberFormat="1" applyFont="1" applyFill="1" applyBorder="1" applyAlignment="1" applyProtection="1">
      <alignment horizontal="center" vertical="center" wrapText="1"/>
      <protection locked="0"/>
    </xf>
    <xf numFmtId="0" fontId="3" fillId="0" borderId="0" xfId="0" applyFont="1" applyAlignment="1">
      <alignment horizontal="center" vertical="center" wrapText="1"/>
    </xf>
    <xf numFmtId="0" fontId="10" fillId="0" borderId="0" xfId="4" applyFont="1" applyAlignment="1">
      <alignment horizontal="center" vertical="center"/>
    </xf>
  </cellXfs>
  <cellStyles count="5">
    <cellStyle name="Normal" xfId="0" builtinId="0"/>
    <cellStyle name="Normal 2" xfId="4" xr:uid="{00000000-0005-0000-0000-000002000000}"/>
    <cellStyle name="Normal 2 3 5 2 3 2 2" xfId="1" xr:uid="{00000000-0005-0000-0000-000003000000}"/>
    <cellStyle name="Normal 26 2" xfId="2" xr:uid="{00000000-0005-0000-0000-000004000000}"/>
    <cellStyle name="Virgulă"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173"/>
  <sheetViews>
    <sheetView tabSelected="1" zoomScale="60" zoomScaleNormal="60" workbookViewId="0">
      <pane xSplit="3" ySplit="7" topLeftCell="D171" activePane="bottomRight" state="frozen"/>
      <selection pane="topRight" activeCell="D1" sqref="D1"/>
      <selection pane="bottomLeft" activeCell="A7" sqref="A7"/>
      <selection pane="bottomRight" activeCell="F177" sqref="F177"/>
    </sheetView>
  </sheetViews>
  <sheetFormatPr defaultColWidth="9.140625" defaultRowHeight="69.95" customHeight="1" x14ac:dyDescent="0.25"/>
  <cols>
    <col min="1" max="1" width="18.140625" style="13" customWidth="1"/>
    <col min="2" max="2" width="10.28515625" style="13" customWidth="1"/>
    <col min="3" max="3" width="24.7109375" style="13" customWidth="1"/>
    <col min="4" max="4" width="35.5703125" style="13" customWidth="1"/>
    <col min="5" max="5" width="26" style="13" customWidth="1"/>
    <col min="6" max="6" width="80.140625" style="13" customWidth="1"/>
    <col min="7" max="7" width="66.7109375" style="1" customWidth="1"/>
    <col min="8" max="8" width="25.5703125" style="1" customWidth="1"/>
    <col min="9" max="9" width="29.42578125" style="1" customWidth="1"/>
    <col min="10" max="10" width="34.42578125" style="3" customWidth="1"/>
    <col min="11" max="11" width="32.5703125" style="3" customWidth="1"/>
    <col min="12" max="12" width="27.42578125" style="1" customWidth="1"/>
    <col min="13" max="13" width="73.5703125" style="13" customWidth="1"/>
    <col min="14" max="14" width="28" style="13" customWidth="1"/>
    <col min="15" max="15" width="36.5703125" style="13" customWidth="1"/>
    <col min="16" max="16" width="36.85546875" style="6" customWidth="1"/>
    <col min="17" max="17" width="35.28515625" style="14" customWidth="1"/>
    <col min="18" max="16384" width="9.140625" style="13"/>
  </cols>
  <sheetData>
    <row r="1" spans="2:17" s="1" customFormat="1" ht="69.95" hidden="1" customHeight="1" x14ac:dyDescent="0.25">
      <c r="H1" s="2"/>
      <c r="J1" s="3"/>
      <c r="K1" s="3"/>
      <c r="P1" s="4"/>
      <c r="Q1" s="5"/>
    </row>
    <row r="2" spans="2:17" s="1" customFormat="1" ht="69.95" hidden="1" customHeight="1" x14ac:dyDescent="0.25">
      <c r="H2" s="2"/>
      <c r="J2" s="3"/>
      <c r="K2" s="3"/>
      <c r="P2" s="4"/>
      <c r="Q2" s="5"/>
    </row>
    <row r="3" spans="2:17" s="1" customFormat="1" ht="69.95" hidden="1" customHeight="1" x14ac:dyDescent="0.25">
      <c r="D3" s="100" t="s">
        <v>504</v>
      </c>
      <c r="E3" s="100"/>
      <c r="F3" s="100"/>
      <c r="G3" s="100"/>
      <c r="H3" s="100"/>
      <c r="I3" s="100"/>
      <c r="J3" s="100"/>
      <c r="K3" s="100"/>
      <c r="L3" s="100"/>
      <c r="P3" s="4"/>
      <c r="Q3" s="5"/>
    </row>
    <row r="4" spans="2:17" s="1" customFormat="1" ht="69.95" hidden="1" customHeight="1" x14ac:dyDescent="0.25">
      <c r="H4" s="2"/>
      <c r="J4" s="3"/>
      <c r="K4" s="3"/>
      <c r="P4" s="4"/>
      <c r="Q4" s="5"/>
    </row>
    <row r="5" spans="2:17" s="1" customFormat="1" ht="122.25" customHeight="1" x14ac:dyDescent="0.25">
      <c r="B5" s="101" t="s">
        <v>517</v>
      </c>
      <c r="C5" s="101"/>
      <c r="D5" s="101"/>
      <c r="E5" s="101"/>
      <c r="F5" s="101"/>
      <c r="G5" s="101"/>
      <c r="H5" s="101"/>
      <c r="I5" s="101"/>
      <c r="J5" s="101"/>
      <c r="K5" s="101"/>
      <c r="L5" s="101"/>
      <c r="M5" s="101"/>
      <c r="N5" s="101"/>
      <c r="O5" s="101"/>
      <c r="P5" s="101"/>
      <c r="Q5" s="101"/>
    </row>
    <row r="6" spans="2:17" s="1" customFormat="1" ht="69.95" customHeight="1" thickBot="1" x14ac:dyDescent="0.3">
      <c r="H6" s="2"/>
      <c r="J6" s="3"/>
      <c r="K6" s="3"/>
      <c r="P6" s="4"/>
      <c r="Q6" s="5"/>
    </row>
    <row r="7" spans="2:17" s="23" customFormat="1" ht="116.45" customHeight="1" thickBot="1" x14ac:dyDescent="0.3">
      <c r="B7" s="32" t="s">
        <v>0</v>
      </c>
      <c r="C7" s="21" t="s">
        <v>1</v>
      </c>
      <c r="D7" s="21" t="s">
        <v>2</v>
      </c>
      <c r="E7" s="21" t="s">
        <v>3</v>
      </c>
      <c r="F7" s="21" t="s">
        <v>4</v>
      </c>
      <c r="G7" s="21" t="s">
        <v>5</v>
      </c>
      <c r="H7" s="21" t="s">
        <v>6</v>
      </c>
      <c r="I7" s="21" t="s">
        <v>7</v>
      </c>
      <c r="J7" s="22" t="s">
        <v>8</v>
      </c>
      <c r="K7" s="22" t="s">
        <v>9</v>
      </c>
      <c r="L7" s="21" t="s">
        <v>10</v>
      </c>
      <c r="M7" s="21" t="s">
        <v>11</v>
      </c>
      <c r="N7" s="21" t="s">
        <v>12</v>
      </c>
      <c r="O7" s="21" t="s">
        <v>261</v>
      </c>
      <c r="P7" s="21" t="s">
        <v>13</v>
      </c>
      <c r="Q7" s="33" t="s">
        <v>14</v>
      </c>
    </row>
    <row r="8" spans="2:17" s="9" customFormat="1" ht="155.44999999999999" customHeight="1" x14ac:dyDescent="0.25">
      <c r="B8" s="61">
        <v>1</v>
      </c>
      <c r="C8" s="62" t="s">
        <v>39</v>
      </c>
      <c r="D8" s="62" t="s">
        <v>40</v>
      </c>
      <c r="E8" s="62" t="s">
        <v>35</v>
      </c>
      <c r="F8" s="62" t="s">
        <v>45</v>
      </c>
      <c r="G8" s="62" t="s">
        <v>43</v>
      </c>
      <c r="H8" s="63" t="s">
        <v>44</v>
      </c>
      <c r="I8" s="62" t="s">
        <v>41</v>
      </c>
      <c r="J8" s="64">
        <v>132278530</v>
      </c>
      <c r="K8" s="64">
        <v>112436750</v>
      </c>
      <c r="L8" s="62" t="s">
        <v>17</v>
      </c>
      <c r="M8" s="62" t="s">
        <v>46</v>
      </c>
      <c r="N8" s="62" t="s">
        <v>37</v>
      </c>
      <c r="O8" s="65">
        <v>45103</v>
      </c>
      <c r="P8" s="65">
        <v>45134</v>
      </c>
      <c r="Q8" s="66" t="s">
        <v>42</v>
      </c>
    </row>
    <row r="9" spans="2:17" s="9" customFormat="1" ht="155.44999999999999" customHeight="1" x14ac:dyDescent="0.25">
      <c r="B9" s="15">
        <v>2</v>
      </c>
      <c r="C9" s="7" t="s">
        <v>39</v>
      </c>
      <c r="D9" s="7" t="s">
        <v>40</v>
      </c>
      <c r="E9" s="7" t="s">
        <v>27</v>
      </c>
      <c r="F9" s="7" t="s">
        <v>48</v>
      </c>
      <c r="G9" s="7" t="s">
        <v>49</v>
      </c>
      <c r="H9" s="10" t="s">
        <v>50</v>
      </c>
      <c r="I9" s="7" t="s">
        <v>41</v>
      </c>
      <c r="J9" s="8">
        <v>132900472</v>
      </c>
      <c r="K9" s="8">
        <v>110185000</v>
      </c>
      <c r="L9" s="7" t="s">
        <v>17</v>
      </c>
      <c r="M9" s="7" t="s">
        <v>29</v>
      </c>
      <c r="N9" s="51" t="s">
        <v>37</v>
      </c>
      <c r="O9" s="53">
        <v>45103</v>
      </c>
      <c r="P9" s="53">
        <v>45134</v>
      </c>
      <c r="Q9" s="52" t="s">
        <v>42</v>
      </c>
    </row>
    <row r="10" spans="2:17" s="9" customFormat="1" ht="155.44999999999999" customHeight="1" x14ac:dyDescent="0.25">
      <c r="B10" s="15">
        <v>3</v>
      </c>
      <c r="C10" s="7" t="s">
        <v>39</v>
      </c>
      <c r="D10" s="7" t="s">
        <v>40</v>
      </c>
      <c r="E10" s="7" t="s">
        <v>30</v>
      </c>
      <c r="F10" s="7" t="s">
        <v>51</v>
      </c>
      <c r="G10" s="7" t="s">
        <v>52</v>
      </c>
      <c r="H10" s="10" t="s">
        <v>53</v>
      </c>
      <c r="I10" s="7" t="s">
        <v>41</v>
      </c>
      <c r="J10" s="8">
        <v>51331066</v>
      </c>
      <c r="K10" s="8">
        <v>30798639.599999998</v>
      </c>
      <c r="L10" s="7" t="s">
        <v>17</v>
      </c>
      <c r="M10" s="7" t="s">
        <v>54</v>
      </c>
      <c r="N10" s="51" t="s">
        <v>37</v>
      </c>
      <c r="O10" s="53">
        <v>45103</v>
      </c>
      <c r="P10" s="53">
        <v>45134</v>
      </c>
      <c r="Q10" s="52" t="s">
        <v>42</v>
      </c>
    </row>
    <row r="11" spans="2:17" s="9" customFormat="1" ht="155.44999999999999" customHeight="1" x14ac:dyDescent="0.25">
      <c r="B11" s="15">
        <f t="shared" ref="B11:B20" si="0">B10+1</f>
        <v>4</v>
      </c>
      <c r="C11" s="7" t="s">
        <v>39</v>
      </c>
      <c r="D11" s="7" t="s">
        <v>40</v>
      </c>
      <c r="E11" s="7" t="s">
        <v>47</v>
      </c>
      <c r="F11" s="7" t="s">
        <v>371</v>
      </c>
      <c r="G11" s="7" t="s">
        <v>372</v>
      </c>
      <c r="H11" s="10" t="s">
        <v>373</v>
      </c>
      <c r="I11" s="7" t="s">
        <v>41</v>
      </c>
      <c r="J11" s="8">
        <v>57114353</v>
      </c>
      <c r="K11" s="8">
        <v>48547200</v>
      </c>
      <c r="L11" s="7" t="s">
        <v>17</v>
      </c>
      <c r="M11" s="7" t="s">
        <v>374</v>
      </c>
      <c r="N11" s="51" t="s">
        <v>37</v>
      </c>
      <c r="O11" s="53" t="s">
        <v>375</v>
      </c>
      <c r="P11" s="53">
        <v>45166</v>
      </c>
      <c r="Q11" s="52" t="s">
        <v>390</v>
      </c>
    </row>
    <row r="12" spans="2:17" s="9" customFormat="1" ht="155.44999999999999" customHeight="1" x14ac:dyDescent="0.25">
      <c r="B12" s="15">
        <f t="shared" si="0"/>
        <v>5</v>
      </c>
      <c r="C12" s="7" t="s">
        <v>39</v>
      </c>
      <c r="D12" s="7" t="s">
        <v>40</v>
      </c>
      <c r="E12" s="7" t="s">
        <v>47</v>
      </c>
      <c r="F12" s="7" t="s">
        <v>376</v>
      </c>
      <c r="G12" s="7" t="s">
        <v>372</v>
      </c>
      <c r="H12" s="10" t="s">
        <v>373</v>
      </c>
      <c r="I12" s="7" t="s">
        <v>41</v>
      </c>
      <c r="J12" s="8">
        <v>10544188.235294119</v>
      </c>
      <c r="K12" s="8">
        <v>8962560</v>
      </c>
      <c r="L12" s="7" t="s">
        <v>17</v>
      </c>
      <c r="M12" s="7" t="s">
        <v>377</v>
      </c>
      <c r="N12" s="51" t="s">
        <v>37</v>
      </c>
      <c r="O12" s="53" t="s">
        <v>375</v>
      </c>
      <c r="P12" s="53">
        <v>45166</v>
      </c>
      <c r="Q12" s="52" t="s">
        <v>390</v>
      </c>
    </row>
    <row r="13" spans="2:17" s="9" customFormat="1" ht="155.44999999999999" customHeight="1" x14ac:dyDescent="0.25">
      <c r="B13" s="15">
        <f t="shared" si="0"/>
        <v>6</v>
      </c>
      <c r="C13" s="7" t="s">
        <v>39</v>
      </c>
      <c r="D13" s="7" t="s">
        <v>40</v>
      </c>
      <c r="E13" s="7" t="s">
        <v>47</v>
      </c>
      <c r="F13" s="7" t="s">
        <v>378</v>
      </c>
      <c r="G13" s="7" t="s">
        <v>372</v>
      </c>
      <c r="H13" s="10" t="s">
        <v>373</v>
      </c>
      <c r="I13" s="7" t="s">
        <v>41</v>
      </c>
      <c r="J13" s="8">
        <v>20209694.117647059</v>
      </c>
      <c r="K13" s="8">
        <v>17178240</v>
      </c>
      <c r="L13" s="7" t="s">
        <v>17</v>
      </c>
      <c r="M13" s="7" t="s">
        <v>379</v>
      </c>
      <c r="N13" s="51" t="s">
        <v>37</v>
      </c>
      <c r="O13" s="53" t="s">
        <v>375</v>
      </c>
      <c r="P13" s="53">
        <v>45166</v>
      </c>
      <c r="Q13" s="52" t="s">
        <v>390</v>
      </c>
    </row>
    <row r="14" spans="2:17" s="9" customFormat="1" ht="155.44999999999999" customHeight="1" x14ac:dyDescent="0.25">
      <c r="B14" s="15">
        <f t="shared" si="0"/>
        <v>7</v>
      </c>
      <c r="C14" s="7" t="s">
        <v>39</v>
      </c>
      <c r="D14" s="7" t="s">
        <v>40</v>
      </c>
      <c r="E14" s="7" t="s">
        <v>25</v>
      </c>
      <c r="F14" s="7" t="s">
        <v>380</v>
      </c>
      <c r="G14" s="7" t="s">
        <v>381</v>
      </c>
      <c r="H14" s="10" t="s">
        <v>382</v>
      </c>
      <c r="I14" s="7" t="s">
        <v>41</v>
      </c>
      <c r="J14" s="8">
        <v>75354117.64705883</v>
      </c>
      <c r="K14" s="8">
        <v>64051000</v>
      </c>
      <c r="L14" s="7" t="s">
        <v>17</v>
      </c>
      <c r="M14" s="7" t="s">
        <v>374</v>
      </c>
      <c r="N14" s="51" t="s">
        <v>37</v>
      </c>
      <c r="O14" s="53">
        <v>45167</v>
      </c>
      <c r="P14" s="53">
        <v>45198</v>
      </c>
      <c r="Q14" s="52" t="s">
        <v>390</v>
      </c>
    </row>
    <row r="15" spans="2:17" s="9" customFormat="1" ht="155.44999999999999" customHeight="1" x14ac:dyDescent="0.25">
      <c r="B15" s="15">
        <f t="shared" si="0"/>
        <v>8</v>
      </c>
      <c r="C15" s="7" t="s">
        <v>39</v>
      </c>
      <c r="D15" s="7" t="s">
        <v>40</v>
      </c>
      <c r="E15" s="7" t="s">
        <v>25</v>
      </c>
      <c r="F15" s="7" t="s">
        <v>383</v>
      </c>
      <c r="G15" s="7" t="s">
        <v>381</v>
      </c>
      <c r="H15" s="10" t="s">
        <v>382</v>
      </c>
      <c r="I15" s="7" t="s">
        <v>41</v>
      </c>
      <c r="J15" s="8">
        <v>13911529.411764706</v>
      </c>
      <c r="K15" s="8">
        <v>11824800</v>
      </c>
      <c r="L15" s="7" t="s">
        <v>17</v>
      </c>
      <c r="M15" s="7" t="s">
        <v>377</v>
      </c>
      <c r="N15" s="51" t="s">
        <v>37</v>
      </c>
      <c r="O15" s="53">
        <v>45167</v>
      </c>
      <c r="P15" s="53">
        <v>45198</v>
      </c>
      <c r="Q15" s="52" t="s">
        <v>390</v>
      </c>
    </row>
    <row r="16" spans="2:17" s="9" customFormat="1" ht="155.44999999999999" customHeight="1" x14ac:dyDescent="0.25">
      <c r="B16" s="15">
        <f t="shared" si="0"/>
        <v>9</v>
      </c>
      <c r="C16" s="7" t="s">
        <v>39</v>
      </c>
      <c r="D16" s="7" t="s">
        <v>40</v>
      </c>
      <c r="E16" s="7" t="s">
        <v>25</v>
      </c>
      <c r="F16" s="7" t="s">
        <v>384</v>
      </c>
      <c r="G16" s="7" t="s">
        <v>381</v>
      </c>
      <c r="H16" s="10" t="s">
        <v>382</v>
      </c>
      <c r="I16" s="7" t="s">
        <v>41</v>
      </c>
      <c r="J16" s="8">
        <v>26663764.705882352</v>
      </c>
      <c r="K16" s="8">
        <v>22664200</v>
      </c>
      <c r="L16" s="7" t="s">
        <v>17</v>
      </c>
      <c r="M16" s="7" t="s">
        <v>379</v>
      </c>
      <c r="N16" s="51" t="s">
        <v>37</v>
      </c>
      <c r="O16" s="53">
        <v>45167</v>
      </c>
      <c r="P16" s="53">
        <v>45198</v>
      </c>
      <c r="Q16" s="52" t="s">
        <v>390</v>
      </c>
    </row>
    <row r="17" spans="2:17" s="9" customFormat="1" ht="155.44999999999999" customHeight="1" x14ac:dyDescent="0.25">
      <c r="B17" s="15">
        <f t="shared" si="0"/>
        <v>10</v>
      </c>
      <c r="C17" s="7" t="s">
        <v>39</v>
      </c>
      <c r="D17" s="7" t="s">
        <v>40</v>
      </c>
      <c r="E17" s="7" t="s">
        <v>385</v>
      </c>
      <c r="F17" s="7" t="s">
        <v>386</v>
      </c>
      <c r="G17" s="7" t="s">
        <v>387</v>
      </c>
      <c r="H17" s="10" t="s">
        <v>388</v>
      </c>
      <c r="I17" s="7" t="s">
        <v>41</v>
      </c>
      <c r="J17" s="8">
        <v>126281235.29411764</v>
      </c>
      <c r="K17" s="8">
        <v>107339050</v>
      </c>
      <c r="L17" s="7" t="s">
        <v>17</v>
      </c>
      <c r="M17" s="7" t="s">
        <v>389</v>
      </c>
      <c r="N17" s="51" t="s">
        <v>37</v>
      </c>
      <c r="O17" s="53">
        <v>45167</v>
      </c>
      <c r="P17" s="53">
        <v>45198</v>
      </c>
      <c r="Q17" s="52" t="s">
        <v>390</v>
      </c>
    </row>
    <row r="18" spans="2:17" s="9" customFormat="1" ht="155.44999999999999" customHeight="1" x14ac:dyDescent="0.25">
      <c r="B18" s="15">
        <f t="shared" si="0"/>
        <v>11</v>
      </c>
      <c r="C18" s="7" t="s">
        <v>39</v>
      </c>
      <c r="D18" s="7" t="s">
        <v>40</v>
      </c>
      <c r="E18" s="7" t="s">
        <v>385</v>
      </c>
      <c r="F18" s="7" t="s">
        <v>391</v>
      </c>
      <c r="G18" s="7" t="s">
        <v>387</v>
      </c>
      <c r="H18" s="10" t="s">
        <v>388</v>
      </c>
      <c r="I18" s="7" t="s">
        <v>41</v>
      </c>
      <c r="J18" s="8">
        <v>23313458.823529411</v>
      </c>
      <c r="K18" s="8">
        <v>19816440</v>
      </c>
      <c r="L18" s="7" t="s">
        <v>17</v>
      </c>
      <c r="M18" s="7" t="s">
        <v>392</v>
      </c>
      <c r="N18" s="51" t="s">
        <v>37</v>
      </c>
      <c r="O18" s="53">
        <v>45167</v>
      </c>
      <c r="P18" s="53">
        <v>45198</v>
      </c>
      <c r="Q18" s="52" t="s">
        <v>390</v>
      </c>
    </row>
    <row r="19" spans="2:17" s="9" customFormat="1" ht="155.44999999999999" customHeight="1" x14ac:dyDescent="0.25">
      <c r="B19" s="15">
        <f t="shared" si="0"/>
        <v>12</v>
      </c>
      <c r="C19" s="7" t="s">
        <v>39</v>
      </c>
      <c r="D19" s="7" t="s">
        <v>40</v>
      </c>
      <c r="E19" s="7" t="s">
        <v>385</v>
      </c>
      <c r="F19" s="7" t="s">
        <v>393</v>
      </c>
      <c r="G19" s="7" t="s">
        <v>387</v>
      </c>
      <c r="H19" s="10" t="s">
        <v>388</v>
      </c>
      <c r="I19" s="7" t="s">
        <v>41</v>
      </c>
      <c r="J19" s="8">
        <v>44684129.411764704</v>
      </c>
      <c r="K19" s="8">
        <v>37981510</v>
      </c>
      <c r="L19" s="7" t="s">
        <v>17</v>
      </c>
      <c r="M19" s="7" t="s">
        <v>394</v>
      </c>
      <c r="N19" s="51" t="s">
        <v>37</v>
      </c>
      <c r="O19" s="53">
        <v>45167</v>
      </c>
      <c r="P19" s="53">
        <v>45198</v>
      </c>
      <c r="Q19" s="52" t="s">
        <v>390</v>
      </c>
    </row>
    <row r="20" spans="2:17" s="9" customFormat="1" ht="155.44999999999999" customHeight="1" x14ac:dyDescent="0.25">
      <c r="B20" s="15">
        <f t="shared" si="0"/>
        <v>13</v>
      </c>
      <c r="C20" s="36" t="s">
        <v>39</v>
      </c>
      <c r="D20" s="36" t="s">
        <v>40</v>
      </c>
      <c r="E20" s="36" t="s">
        <v>55</v>
      </c>
      <c r="F20" s="36" t="s">
        <v>512</v>
      </c>
      <c r="G20" s="36" t="s">
        <v>513</v>
      </c>
      <c r="H20" s="39"/>
      <c r="I20" s="36" t="s">
        <v>41</v>
      </c>
      <c r="J20" s="37">
        <v>16274509</v>
      </c>
      <c r="K20" s="37">
        <f>J20*0.73</f>
        <v>11880391.57</v>
      </c>
      <c r="L20" s="36" t="s">
        <v>17</v>
      </c>
      <c r="M20" s="36" t="s">
        <v>514</v>
      </c>
      <c r="N20" s="39" t="s">
        <v>37</v>
      </c>
      <c r="O20" s="53" t="s">
        <v>515</v>
      </c>
      <c r="P20" s="53">
        <v>45124</v>
      </c>
      <c r="Q20" s="46" t="s">
        <v>516</v>
      </c>
    </row>
    <row r="21" spans="2:17" s="31" customFormat="1" ht="155.44999999999999" customHeight="1" x14ac:dyDescent="0.25">
      <c r="B21" s="24">
        <v>13</v>
      </c>
      <c r="C21" s="25" t="s">
        <v>39</v>
      </c>
      <c r="D21" s="25"/>
      <c r="E21" s="25"/>
      <c r="F21" s="25"/>
      <c r="G21" s="25"/>
      <c r="H21" s="26"/>
      <c r="I21" s="25"/>
      <c r="J21" s="27">
        <f>SUM(J8:J20)</f>
        <v>730861047.64705884</v>
      </c>
      <c r="K21" s="27">
        <f>SUM(K8:K20)</f>
        <v>603665781.17000008</v>
      </c>
      <c r="L21" s="25"/>
      <c r="M21" s="25"/>
      <c r="N21" s="26"/>
      <c r="O21" s="28"/>
      <c r="P21" s="29"/>
      <c r="Q21" s="30"/>
    </row>
    <row r="22" spans="2:17" s="9" customFormat="1" ht="155.44999999999999" customHeight="1" x14ac:dyDescent="0.25">
      <c r="B22" s="15">
        <v>1</v>
      </c>
      <c r="C22" s="7" t="s">
        <v>56</v>
      </c>
      <c r="D22" s="7" t="s">
        <v>57</v>
      </c>
      <c r="E22" s="7" t="s">
        <v>27</v>
      </c>
      <c r="F22" s="7" t="s">
        <v>59</v>
      </c>
      <c r="G22" s="7" t="s">
        <v>60</v>
      </c>
      <c r="H22" s="10" t="s">
        <v>61</v>
      </c>
      <c r="I22" s="7" t="s">
        <v>62</v>
      </c>
      <c r="J22" s="8">
        <v>107748235</v>
      </c>
      <c r="K22" s="8">
        <v>91586000</v>
      </c>
      <c r="L22" s="7" t="s">
        <v>17</v>
      </c>
      <c r="M22" s="7" t="s">
        <v>63</v>
      </c>
      <c r="N22" s="7" t="s">
        <v>37</v>
      </c>
      <c r="O22" s="53">
        <v>45107</v>
      </c>
      <c r="P22" s="53">
        <v>45139</v>
      </c>
      <c r="Q22" s="67">
        <v>45383</v>
      </c>
    </row>
    <row r="23" spans="2:17" s="9" customFormat="1" ht="155.44999999999999" customHeight="1" x14ac:dyDescent="0.25">
      <c r="B23" s="15">
        <f t="shared" ref="B23:B28" si="1">B22+1</f>
        <v>2</v>
      </c>
      <c r="C23" s="7" t="s">
        <v>56</v>
      </c>
      <c r="D23" s="7" t="s">
        <v>57</v>
      </c>
      <c r="E23" s="7" t="s">
        <v>25</v>
      </c>
      <c r="F23" s="7" t="s">
        <v>64</v>
      </c>
      <c r="G23" s="7" t="s">
        <v>65</v>
      </c>
      <c r="H23" s="10" t="s">
        <v>66</v>
      </c>
      <c r="I23" s="7" t="s">
        <v>62</v>
      </c>
      <c r="J23" s="8">
        <v>105295331</v>
      </c>
      <c r="K23" s="8">
        <v>89501030</v>
      </c>
      <c r="L23" s="7" t="s">
        <v>17</v>
      </c>
      <c r="M23" s="7" t="s">
        <v>67</v>
      </c>
      <c r="N23" s="7" t="s">
        <v>37</v>
      </c>
      <c r="O23" s="53">
        <v>45112</v>
      </c>
      <c r="P23" s="53">
        <v>45143</v>
      </c>
      <c r="Q23" s="67">
        <v>45387</v>
      </c>
    </row>
    <row r="24" spans="2:17" s="9" customFormat="1" ht="155.44999999999999" customHeight="1" x14ac:dyDescent="0.25">
      <c r="B24" s="15">
        <f t="shared" si="1"/>
        <v>3</v>
      </c>
      <c r="C24" s="7" t="s">
        <v>56</v>
      </c>
      <c r="D24" s="7" t="s">
        <v>57</v>
      </c>
      <c r="E24" s="7" t="s">
        <v>25</v>
      </c>
      <c r="F24" s="7" t="s">
        <v>68</v>
      </c>
      <c r="G24" s="7" t="s">
        <v>65</v>
      </c>
      <c r="H24" s="10" t="s">
        <v>66</v>
      </c>
      <c r="I24" s="7" t="s">
        <v>69</v>
      </c>
      <c r="J24" s="8">
        <v>10290180</v>
      </c>
      <c r="K24" s="8">
        <v>8746653</v>
      </c>
      <c r="L24" s="7" t="s">
        <v>17</v>
      </c>
      <c r="M24" s="7" t="s">
        <v>70</v>
      </c>
      <c r="N24" s="7" t="s">
        <v>33</v>
      </c>
      <c r="O24" s="53">
        <v>45112</v>
      </c>
      <c r="P24" s="53">
        <v>45143</v>
      </c>
      <c r="Q24" s="67">
        <v>45387</v>
      </c>
    </row>
    <row r="25" spans="2:17" s="9" customFormat="1" ht="155.44999999999999" customHeight="1" x14ac:dyDescent="0.25">
      <c r="B25" s="15">
        <f t="shared" si="1"/>
        <v>4</v>
      </c>
      <c r="C25" s="7" t="s">
        <v>56</v>
      </c>
      <c r="D25" s="7" t="s">
        <v>57</v>
      </c>
      <c r="E25" s="7" t="s">
        <v>25</v>
      </c>
      <c r="F25" s="7" t="s">
        <v>71</v>
      </c>
      <c r="G25" s="7" t="s">
        <v>65</v>
      </c>
      <c r="H25" s="10" t="s">
        <v>66</v>
      </c>
      <c r="I25" s="7" t="s">
        <v>72</v>
      </c>
      <c r="J25" s="8">
        <v>10407582</v>
      </c>
      <c r="K25" s="8">
        <v>8846445</v>
      </c>
      <c r="L25" s="7" t="s">
        <v>17</v>
      </c>
      <c r="M25" s="7" t="s">
        <v>73</v>
      </c>
      <c r="N25" s="7" t="s">
        <v>33</v>
      </c>
      <c r="O25" s="53">
        <v>45112</v>
      </c>
      <c r="P25" s="53">
        <v>45143</v>
      </c>
      <c r="Q25" s="67">
        <v>45387</v>
      </c>
    </row>
    <row r="26" spans="2:17" s="9" customFormat="1" ht="155.44999999999999" customHeight="1" x14ac:dyDescent="0.25">
      <c r="B26" s="15">
        <f t="shared" si="1"/>
        <v>5</v>
      </c>
      <c r="C26" s="7" t="s">
        <v>56</v>
      </c>
      <c r="D26" s="7" t="s">
        <v>57</v>
      </c>
      <c r="E26" s="7" t="s">
        <v>25</v>
      </c>
      <c r="F26" s="7" t="s">
        <v>74</v>
      </c>
      <c r="G26" s="7" t="s">
        <v>65</v>
      </c>
      <c r="H26" s="10" t="s">
        <v>66</v>
      </c>
      <c r="I26" s="7" t="s">
        <v>75</v>
      </c>
      <c r="J26" s="8">
        <v>5402414</v>
      </c>
      <c r="K26" s="8">
        <v>4592052</v>
      </c>
      <c r="L26" s="7" t="s">
        <v>17</v>
      </c>
      <c r="M26" s="7" t="s">
        <v>76</v>
      </c>
      <c r="N26" s="7" t="s">
        <v>33</v>
      </c>
      <c r="O26" s="53">
        <v>45112</v>
      </c>
      <c r="P26" s="53">
        <v>45143</v>
      </c>
      <c r="Q26" s="67">
        <v>45387</v>
      </c>
    </row>
    <row r="27" spans="2:17" s="9" customFormat="1" ht="155.44999999999999" customHeight="1" x14ac:dyDescent="0.25">
      <c r="B27" s="15">
        <f t="shared" si="1"/>
        <v>6</v>
      </c>
      <c r="C27" s="7" t="s">
        <v>56</v>
      </c>
      <c r="D27" s="7" t="s">
        <v>57</v>
      </c>
      <c r="E27" s="7" t="s">
        <v>25</v>
      </c>
      <c r="F27" s="7" t="s">
        <v>77</v>
      </c>
      <c r="G27" s="7" t="s">
        <v>65</v>
      </c>
      <c r="H27" s="10" t="s">
        <v>66</v>
      </c>
      <c r="I27" s="7" t="s">
        <v>78</v>
      </c>
      <c r="J27" s="8">
        <v>8619455</v>
      </c>
      <c r="K27" s="8">
        <v>7326537</v>
      </c>
      <c r="L27" s="7" t="s">
        <v>17</v>
      </c>
      <c r="M27" s="7" t="s">
        <v>79</v>
      </c>
      <c r="N27" s="7" t="s">
        <v>33</v>
      </c>
      <c r="O27" s="53">
        <v>45112</v>
      </c>
      <c r="P27" s="53">
        <v>45143</v>
      </c>
      <c r="Q27" s="67">
        <v>45387</v>
      </c>
    </row>
    <row r="28" spans="2:17" s="9" customFormat="1" ht="155.44999999999999" customHeight="1" x14ac:dyDescent="0.25">
      <c r="B28" s="15">
        <f t="shared" si="1"/>
        <v>7</v>
      </c>
      <c r="C28" s="7" t="s">
        <v>56</v>
      </c>
      <c r="D28" s="7" t="s">
        <v>57</v>
      </c>
      <c r="E28" s="7" t="s">
        <v>25</v>
      </c>
      <c r="F28" s="7" t="s">
        <v>80</v>
      </c>
      <c r="G28" s="7" t="s">
        <v>65</v>
      </c>
      <c r="H28" s="10" t="s">
        <v>66</v>
      </c>
      <c r="I28" s="7" t="s">
        <v>75</v>
      </c>
      <c r="J28" s="8">
        <v>17348568</v>
      </c>
      <c r="K28" s="8">
        <v>14746283</v>
      </c>
      <c r="L28" s="7" t="s">
        <v>17</v>
      </c>
      <c r="M28" s="7" t="s">
        <v>81</v>
      </c>
      <c r="N28" s="7" t="s">
        <v>37</v>
      </c>
      <c r="O28" s="53">
        <v>45112</v>
      </c>
      <c r="P28" s="53">
        <v>45143</v>
      </c>
      <c r="Q28" s="67">
        <v>45387</v>
      </c>
    </row>
    <row r="29" spans="2:17" s="31" customFormat="1" ht="155.44999999999999" customHeight="1" x14ac:dyDescent="0.25">
      <c r="B29" s="24">
        <v>7</v>
      </c>
      <c r="C29" s="25" t="s">
        <v>56</v>
      </c>
      <c r="D29" s="25"/>
      <c r="E29" s="25"/>
      <c r="F29" s="25"/>
      <c r="G29" s="25"/>
      <c r="H29" s="26"/>
      <c r="I29" s="25"/>
      <c r="J29" s="27">
        <f>SUM(J22:J28)</f>
        <v>265111765</v>
      </c>
      <c r="K29" s="27">
        <f>SUM(K22:K28)</f>
        <v>225345000</v>
      </c>
      <c r="L29" s="25"/>
      <c r="M29" s="25"/>
      <c r="N29" s="26"/>
      <c r="O29" s="28"/>
      <c r="P29" s="29"/>
      <c r="Q29" s="30"/>
    </row>
    <row r="30" spans="2:17" s="9" customFormat="1" ht="155.44999999999999" customHeight="1" x14ac:dyDescent="0.25">
      <c r="B30" s="15">
        <v>1</v>
      </c>
      <c r="C30" s="7" t="s">
        <v>83</v>
      </c>
      <c r="D30" s="7" t="s">
        <v>84</v>
      </c>
      <c r="E30" s="7" t="s">
        <v>85</v>
      </c>
      <c r="F30" s="7" t="s">
        <v>89</v>
      </c>
      <c r="G30" s="7" t="s">
        <v>86</v>
      </c>
      <c r="H30" s="7" t="s">
        <v>20</v>
      </c>
      <c r="I30" s="7" t="s">
        <v>87</v>
      </c>
      <c r="J30" s="8">
        <v>46714504</v>
      </c>
      <c r="K30" s="8">
        <v>39707328</v>
      </c>
      <c r="L30" s="7" t="s">
        <v>17</v>
      </c>
      <c r="M30" s="7" t="s">
        <v>34</v>
      </c>
      <c r="N30" s="10" t="s">
        <v>33</v>
      </c>
      <c r="O30" s="53">
        <v>45138</v>
      </c>
      <c r="P30" s="53">
        <v>45166</v>
      </c>
      <c r="Q30" s="17" t="s">
        <v>88</v>
      </c>
    </row>
    <row r="31" spans="2:17" s="9" customFormat="1" ht="155.44999999999999" customHeight="1" x14ac:dyDescent="0.25">
      <c r="B31" s="15">
        <v>2</v>
      </c>
      <c r="C31" s="7" t="s">
        <v>83</v>
      </c>
      <c r="D31" s="7" t="s">
        <v>84</v>
      </c>
      <c r="E31" s="7" t="s">
        <v>85</v>
      </c>
      <c r="F31" s="7" t="s">
        <v>90</v>
      </c>
      <c r="G31" s="7" t="s">
        <v>91</v>
      </c>
      <c r="H31" s="7" t="s">
        <v>20</v>
      </c>
      <c r="I31" s="7" t="s">
        <v>87</v>
      </c>
      <c r="J31" s="98">
        <v>32983386</v>
      </c>
      <c r="K31" s="8">
        <v>28035878</v>
      </c>
      <c r="L31" s="7" t="s">
        <v>17</v>
      </c>
      <c r="M31" s="7" t="s">
        <v>92</v>
      </c>
      <c r="N31" s="10" t="s">
        <v>33</v>
      </c>
      <c r="O31" s="53">
        <v>45127</v>
      </c>
      <c r="P31" s="53">
        <v>45156</v>
      </c>
      <c r="Q31" s="17" t="s">
        <v>88</v>
      </c>
    </row>
    <row r="32" spans="2:17" s="9" customFormat="1" ht="155.44999999999999" customHeight="1" x14ac:dyDescent="0.25">
      <c r="B32" s="15">
        <v>3</v>
      </c>
      <c r="C32" s="7" t="s">
        <v>83</v>
      </c>
      <c r="D32" s="7" t="s">
        <v>84</v>
      </c>
      <c r="E32" s="7" t="s">
        <v>93</v>
      </c>
      <c r="F32" s="7" t="s">
        <v>94</v>
      </c>
      <c r="G32" s="7" t="s">
        <v>95</v>
      </c>
      <c r="H32" s="10" t="s">
        <v>36</v>
      </c>
      <c r="I32" s="7" t="s">
        <v>87</v>
      </c>
      <c r="J32" s="8">
        <v>52136700</v>
      </c>
      <c r="K32" s="8">
        <v>44316195</v>
      </c>
      <c r="L32" s="7" t="s">
        <v>17</v>
      </c>
      <c r="M32" s="7" t="s">
        <v>96</v>
      </c>
      <c r="N32" s="10" t="s">
        <v>33</v>
      </c>
      <c r="O32" s="53">
        <v>45121</v>
      </c>
      <c r="P32" s="53">
        <v>45149</v>
      </c>
      <c r="Q32" s="17" t="s">
        <v>88</v>
      </c>
    </row>
    <row r="33" spans="2:17" s="9" customFormat="1" ht="155.44999999999999" customHeight="1" x14ac:dyDescent="0.25">
      <c r="B33" s="15">
        <v>4</v>
      </c>
      <c r="C33" s="7" t="s">
        <v>83</v>
      </c>
      <c r="D33" s="7" t="s">
        <v>84</v>
      </c>
      <c r="E33" s="7" t="s">
        <v>97</v>
      </c>
      <c r="F33" s="7" t="s">
        <v>98</v>
      </c>
      <c r="G33" s="7" t="s">
        <v>99</v>
      </c>
      <c r="H33" s="10" t="s">
        <v>24</v>
      </c>
      <c r="I33" s="7" t="s">
        <v>87</v>
      </c>
      <c r="J33" s="8">
        <v>45107881</v>
      </c>
      <c r="K33" s="8">
        <v>38341699</v>
      </c>
      <c r="L33" s="7" t="s">
        <v>17</v>
      </c>
      <c r="M33" s="7" t="s">
        <v>100</v>
      </c>
      <c r="N33" s="10" t="s">
        <v>37</v>
      </c>
      <c r="O33" s="53">
        <v>45111</v>
      </c>
      <c r="P33" s="53">
        <v>45139</v>
      </c>
      <c r="Q33" s="17" t="s">
        <v>88</v>
      </c>
    </row>
    <row r="34" spans="2:17" s="9" customFormat="1" ht="155.44999999999999" customHeight="1" x14ac:dyDescent="0.25">
      <c r="B34" s="15">
        <v>5</v>
      </c>
      <c r="C34" s="7" t="s">
        <v>83</v>
      </c>
      <c r="D34" s="7" t="s">
        <v>84</v>
      </c>
      <c r="E34" s="7" t="s">
        <v>97</v>
      </c>
      <c r="F34" s="7" t="s">
        <v>101</v>
      </c>
      <c r="G34" s="7" t="s">
        <v>99</v>
      </c>
      <c r="H34" s="10" t="s">
        <v>24</v>
      </c>
      <c r="I34" s="7" t="s">
        <v>87</v>
      </c>
      <c r="J34" s="8">
        <v>25480354</v>
      </c>
      <c r="K34" s="8">
        <v>21658301</v>
      </c>
      <c r="L34" s="7" t="s">
        <v>17</v>
      </c>
      <c r="M34" s="7" t="s">
        <v>102</v>
      </c>
      <c r="N34" s="10" t="s">
        <v>33</v>
      </c>
      <c r="O34" s="53">
        <v>45119</v>
      </c>
      <c r="P34" s="53">
        <v>45145</v>
      </c>
      <c r="Q34" s="17" t="s">
        <v>88</v>
      </c>
    </row>
    <row r="35" spans="2:17" s="9" customFormat="1" ht="155.44999999999999" customHeight="1" x14ac:dyDescent="0.25">
      <c r="B35" s="15">
        <v>6</v>
      </c>
      <c r="C35" s="7" t="s">
        <v>83</v>
      </c>
      <c r="D35" s="7" t="s">
        <v>84</v>
      </c>
      <c r="E35" s="7" t="s">
        <v>25</v>
      </c>
      <c r="F35" s="7" t="s">
        <v>103</v>
      </c>
      <c r="G35" s="7" t="s">
        <v>104</v>
      </c>
      <c r="H35" s="10" t="s">
        <v>26</v>
      </c>
      <c r="I35" s="7" t="s">
        <v>87</v>
      </c>
      <c r="J35" s="8">
        <v>195003167</v>
      </c>
      <c r="K35" s="8">
        <v>167752692</v>
      </c>
      <c r="L35" s="7" t="s">
        <v>17</v>
      </c>
      <c r="M35" s="7" t="s">
        <v>105</v>
      </c>
      <c r="N35" s="10" t="s">
        <v>37</v>
      </c>
      <c r="O35" s="53">
        <v>45117</v>
      </c>
      <c r="P35" s="53">
        <v>45145</v>
      </c>
      <c r="Q35" s="17" t="s">
        <v>88</v>
      </c>
    </row>
    <row r="36" spans="2:17" s="9" customFormat="1" ht="155.44999999999999" customHeight="1" x14ac:dyDescent="0.25">
      <c r="B36" s="15">
        <v>7</v>
      </c>
      <c r="C36" s="7" t="s">
        <v>83</v>
      </c>
      <c r="D36" s="7" t="s">
        <v>84</v>
      </c>
      <c r="E36" s="7" t="s">
        <v>25</v>
      </c>
      <c r="F36" s="7" t="s">
        <v>106</v>
      </c>
      <c r="G36" s="7" t="s">
        <v>104</v>
      </c>
      <c r="H36" s="10" t="s">
        <v>26</v>
      </c>
      <c r="I36" s="7" t="s">
        <v>87</v>
      </c>
      <c r="J36" s="8">
        <v>110152583.7</v>
      </c>
      <c r="K36" s="8">
        <v>93629696</v>
      </c>
      <c r="L36" s="7" t="s">
        <v>17</v>
      </c>
      <c r="M36" s="7" t="s">
        <v>107</v>
      </c>
      <c r="N36" s="10" t="s">
        <v>33</v>
      </c>
      <c r="O36" s="53">
        <v>45124</v>
      </c>
      <c r="P36" s="53">
        <v>45154</v>
      </c>
      <c r="Q36" s="17" t="s">
        <v>88</v>
      </c>
    </row>
    <row r="37" spans="2:17" s="9" customFormat="1" ht="155.44999999999999" customHeight="1" x14ac:dyDescent="0.25">
      <c r="B37" s="15">
        <v>8</v>
      </c>
      <c r="C37" s="7" t="s">
        <v>83</v>
      </c>
      <c r="D37" s="7" t="s">
        <v>84</v>
      </c>
      <c r="E37" s="7" t="s">
        <v>108</v>
      </c>
      <c r="F37" s="7" t="s">
        <v>109</v>
      </c>
      <c r="G37" s="7" t="s">
        <v>110</v>
      </c>
      <c r="H37" s="10" t="s">
        <v>28</v>
      </c>
      <c r="I37" s="7" t="s">
        <v>87</v>
      </c>
      <c r="J37" s="8">
        <v>105147059</v>
      </c>
      <c r="K37" s="8">
        <v>89375000</v>
      </c>
      <c r="L37" s="7" t="s">
        <v>17</v>
      </c>
      <c r="M37" s="7" t="s">
        <v>111</v>
      </c>
      <c r="N37" s="10" t="s">
        <v>33</v>
      </c>
      <c r="O37" s="53">
        <v>45113</v>
      </c>
      <c r="P37" s="53">
        <v>45139</v>
      </c>
      <c r="Q37" s="17" t="s">
        <v>88</v>
      </c>
    </row>
    <row r="38" spans="2:17" s="9" customFormat="1" ht="155.44999999999999" customHeight="1" x14ac:dyDescent="0.25">
      <c r="B38" s="15">
        <v>9</v>
      </c>
      <c r="C38" s="7" t="s">
        <v>83</v>
      </c>
      <c r="D38" s="7" t="s">
        <v>84</v>
      </c>
      <c r="E38" s="7" t="s">
        <v>108</v>
      </c>
      <c r="F38" s="7" t="s">
        <v>112</v>
      </c>
      <c r="G38" s="7" t="s">
        <v>113</v>
      </c>
      <c r="H38" s="10" t="s">
        <v>28</v>
      </c>
      <c r="I38" s="7" t="s">
        <v>87</v>
      </c>
      <c r="J38" s="8">
        <v>49831649</v>
      </c>
      <c r="K38" s="8">
        <v>42356901</v>
      </c>
      <c r="L38" s="7" t="s">
        <v>17</v>
      </c>
      <c r="M38" s="7" t="s">
        <v>114</v>
      </c>
      <c r="N38" s="10" t="s">
        <v>33</v>
      </c>
      <c r="O38" s="53">
        <v>45126</v>
      </c>
      <c r="P38" s="53">
        <v>45155</v>
      </c>
      <c r="Q38" s="17" t="s">
        <v>88</v>
      </c>
    </row>
    <row r="39" spans="2:17" s="9" customFormat="1" ht="155.44999999999999" customHeight="1" x14ac:dyDescent="0.25">
      <c r="B39" s="15">
        <v>10</v>
      </c>
      <c r="C39" s="7" t="s">
        <v>83</v>
      </c>
      <c r="D39" s="7" t="s">
        <v>84</v>
      </c>
      <c r="E39" s="7" t="s">
        <v>82</v>
      </c>
      <c r="F39" s="7" t="s">
        <v>115</v>
      </c>
      <c r="G39" s="7" t="s">
        <v>116</v>
      </c>
      <c r="H39" s="10" t="s">
        <v>32</v>
      </c>
      <c r="I39" s="7" t="s">
        <v>87</v>
      </c>
      <c r="J39" s="8">
        <v>30788236</v>
      </c>
      <c r="K39" s="8">
        <v>26170000</v>
      </c>
      <c r="L39" s="7" t="s">
        <v>17</v>
      </c>
      <c r="M39" s="7" t="s">
        <v>117</v>
      </c>
      <c r="N39" s="10" t="s">
        <v>33</v>
      </c>
      <c r="O39" s="53">
        <v>45132</v>
      </c>
      <c r="P39" s="53">
        <v>45161</v>
      </c>
      <c r="Q39" s="17" t="s">
        <v>88</v>
      </c>
    </row>
    <row r="40" spans="2:17" s="9" customFormat="1" ht="155.44999999999999" customHeight="1" x14ac:dyDescent="0.25">
      <c r="B40" s="15">
        <v>11</v>
      </c>
      <c r="C40" s="7" t="s">
        <v>83</v>
      </c>
      <c r="D40" s="7" t="s">
        <v>84</v>
      </c>
      <c r="E40" s="7" t="s">
        <v>82</v>
      </c>
      <c r="F40" s="7" t="s">
        <v>118</v>
      </c>
      <c r="G40" s="7" t="s">
        <v>119</v>
      </c>
      <c r="H40" s="10" t="s">
        <v>32</v>
      </c>
      <c r="I40" s="7" t="s">
        <v>87</v>
      </c>
      <c r="J40" s="8">
        <v>53812697.700000003</v>
      </c>
      <c r="K40" s="8">
        <v>45740793</v>
      </c>
      <c r="L40" s="7" t="s">
        <v>17</v>
      </c>
      <c r="M40" s="7" t="s">
        <v>120</v>
      </c>
      <c r="N40" s="10" t="s">
        <v>37</v>
      </c>
      <c r="O40" s="53">
        <v>45132</v>
      </c>
      <c r="P40" s="53">
        <v>45160</v>
      </c>
      <c r="Q40" s="17" t="s">
        <v>88</v>
      </c>
    </row>
    <row r="41" spans="2:17" s="9" customFormat="1" ht="155.44999999999999" customHeight="1" x14ac:dyDescent="0.25">
      <c r="B41" s="15">
        <v>12</v>
      </c>
      <c r="C41" s="7" t="s">
        <v>83</v>
      </c>
      <c r="D41" s="7" t="s">
        <v>84</v>
      </c>
      <c r="E41" s="7" t="s">
        <v>82</v>
      </c>
      <c r="F41" s="7" t="s">
        <v>121</v>
      </c>
      <c r="G41" s="7" t="s">
        <v>119</v>
      </c>
      <c r="H41" s="10" t="s">
        <v>32</v>
      </c>
      <c r="I41" s="7" t="s">
        <v>87</v>
      </c>
      <c r="J41" s="8">
        <v>30397494.300000001</v>
      </c>
      <c r="K41" s="8">
        <v>25837870</v>
      </c>
      <c r="L41" s="7" t="s">
        <v>17</v>
      </c>
      <c r="M41" s="7" t="s">
        <v>122</v>
      </c>
      <c r="N41" s="10" t="s">
        <v>33</v>
      </c>
      <c r="O41" s="53">
        <v>45132</v>
      </c>
      <c r="P41" s="53">
        <v>45160</v>
      </c>
      <c r="Q41" s="17" t="s">
        <v>88</v>
      </c>
    </row>
    <row r="42" spans="2:17" s="9" customFormat="1" ht="155.44999999999999" customHeight="1" x14ac:dyDescent="0.25">
      <c r="B42" s="15">
        <v>13</v>
      </c>
      <c r="C42" s="7" t="s">
        <v>83</v>
      </c>
      <c r="D42" s="7" t="s">
        <v>84</v>
      </c>
      <c r="E42" s="7" t="s">
        <v>82</v>
      </c>
      <c r="F42" s="7" t="s">
        <v>123</v>
      </c>
      <c r="G42" s="7" t="s">
        <v>116</v>
      </c>
      <c r="H42" s="10" t="s">
        <v>38</v>
      </c>
      <c r="I42" s="7" t="s">
        <v>87</v>
      </c>
      <c r="J42" s="8">
        <v>6764706</v>
      </c>
      <c r="K42" s="8">
        <v>5750000</v>
      </c>
      <c r="L42" s="7" t="s">
        <v>17</v>
      </c>
      <c r="M42" s="7" t="s">
        <v>124</v>
      </c>
      <c r="N42" s="10" t="s">
        <v>33</v>
      </c>
      <c r="O42" s="53">
        <v>45134</v>
      </c>
      <c r="P42" s="53">
        <v>45163</v>
      </c>
      <c r="Q42" s="17" t="s">
        <v>88</v>
      </c>
    </row>
    <row r="43" spans="2:17" s="9" customFormat="1" ht="155.44999999999999" customHeight="1" x14ac:dyDescent="0.25">
      <c r="B43" s="15">
        <v>14</v>
      </c>
      <c r="C43" s="7" t="s">
        <v>83</v>
      </c>
      <c r="D43" s="7" t="s">
        <v>84</v>
      </c>
      <c r="E43" s="7" t="s">
        <v>15</v>
      </c>
      <c r="F43" s="7" t="s">
        <v>125</v>
      </c>
      <c r="G43" s="7" t="s">
        <v>126</v>
      </c>
      <c r="H43" s="7" t="s">
        <v>16</v>
      </c>
      <c r="I43" s="7" t="s">
        <v>87</v>
      </c>
      <c r="J43" s="8">
        <v>21764706</v>
      </c>
      <c r="K43" s="8">
        <v>18500000</v>
      </c>
      <c r="L43" s="7" t="s">
        <v>17</v>
      </c>
      <c r="M43" s="7" t="s">
        <v>127</v>
      </c>
      <c r="N43" s="10" t="s">
        <v>33</v>
      </c>
      <c r="O43" s="53">
        <v>45134</v>
      </c>
      <c r="P43" s="53">
        <v>45163</v>
      </c>
      <c r="Q43" s="17" t="s">
        <v>88</v>
      </c>
    </row>
    <row r="44" spans="2:17" s="9" customFormat="1" ht="155.44999999999999" customHeight="1" x14ac:dyDescent="0.25">
      <c r="B44" s="15">
        <v>15</v>
      </c>
      <c r="C44" s="7" t="s">
        <v>83</v>
      </c>
      <c r="D44" s="7" t="s">
        <v>84</v>
      </c>
      <c r="E44" s="7" t="s">
        <v>30</v>
      </c>
      <c r="F44" s="7" t="s">
        <v>130</v>
      </c>
      <c r="G44" s="7" t="s">
        <v>128</v>
      </c>
      <c r="H44" s="10" t="s">
        <v>31</v>
      </c>
      <c r="I44" s="7" t="s">
        <v>87</v>
      </c>
      <c r="J44" s="8">
        <v>16935152</v>
      </c>
      <c r="K44" s="8">
        <v>8467576</v>
      </c>
      <c r="L44" s="7" t="s">
        <v>17</v>
      </c>
      <c r="M44" s="7" t="s">
        <v>129</v>
      </c>
      <c r="N44" s="10" t="s">
        <v>33</v>
      </c>
      <c r="O44" s="53">
        <v>45127</v>
      </c>
      <c r="P44" s="53">
        <v>45159</v>
      </c>
      <c r="Q44" s="17" t="s">
        <v>88</v>
      </c>
    </row>
    <row r="45" spans="2:17" s="9" customFormat="1" ht="155.44999999999999" customHeight="1" x14ac:dyDescent="0.25">
      <c r="B45" s="35">
        <v>16</v>
      </c>
      <c r="C45" s="36" t="s">
        <v>83</v>
      </c>
      <c r="D45" s="36" t="s">
        <v>84</v>
      </c>
      <c r="E45" s="36" t="s">
        <v>85</v>
      </c>
      <c r="F45" s="36" t="s">
        <v>437</v>
      </c>
      <c r="G45" s="36" t="s">
        <v>86</v>
      </c>
      <c r="H45" s="36" t="s">
        <v>20</v>
      </c>
      <c r="I45" s="36" t="s">
        <v>87</v>
      </c>
      <c r="J45" s="37">
        <v>20000000</v>
      </c>
      <c r="K45" s="37">
        <v>17000000</v>
      </c>
      <c r="L45" s="36" t="s">
        <v>17</v>
      </c>
      <c r="M45" s="36" t="s">
        <v>34</v>
      </c>
      <c r="N45" s="39" t="s">
        <v>33</v>
      </c>
      <c r="O45" s="53"/>
      <c r="P45" s="53">
        <v>45167</v>
      </c>
      <c r="Q45" s="46" t="s">
        <v>88</v>
      </c>
    </row>
    <row r="46" spans="2:17" s="9" customFormat="1" ht="155.44999999999999" customHeight="1" x14ac:dyDescent="0.25">
      <c r="B46" s="35">
        <v>17</v>
      </c>
      <c r="C46" s="36" t="s">
        <v>83</v>
      </c>
      <c r="D46" s="36" t="s">
        <v>84</v>
      </c>
      <c r="E46" s="36" t="s">
        <v>85</v>
      </c>
      <c r="F46" s="36" t="s">
        <v>438</v>
      </c>
      <c r="G46" s="36" t="s">
        <v>86</v>
      </c>
      <c r="H46" s="36" t="s">
        <v>20</v>
      </c>
      <c r="I46" s="36" t="s">
        <v>87</v>
      </c>
      <c r="J46" s="37">
        <v>15000000</v>
      </c>
      <c r="K46" s="37">
        <v>12750000</v>
      </c>
      <c r="L46" s="36" t="s">
        <v>17</v>
      </c>
      <c r="M46" s="36" t="s">
        <v>34</v>
      </c>
      <c r="N46" s="39" t="s">
        <v>33</v>
      </c>
      <c r="O46" s="53"/>
      <c r="P46" s="53">
        <v>45167</v>
      </c>
      <c r="Q46" s="46" t="s">
        <v>88</v>
      </c>
    </row>
    <row r="47" spans="2:17" s="9" customFormat="1" ht="155.44999999999999" customHeight="1" x14ac:dyDescent="0.25">
      <c r="B47" s="35">
        <v>18</v>
      </c>
      <c r="C47" s="36" t="s">
        <v>83</v>
      </c>
      <c r="D47" s="36" t="s">
        <v>84</v>
      </c>
      <c r="E47" s="36" t="s">
        <v>15</v>
      </c>
      <c r="F47" s="36" t="s">
        <v>439</v>
      </c>
      <c r="G47" s="36" t="s">
        <v>440</v>
      </c>
      <c r="H47" s="36" t="s">
        <v>16</v>
      </c>
      <c r="I47" s="36" t="s">
        <v>87</v>
      </c>
      <c r="J47" s="37">
        <v>23811306</v>
      </c>
      <c r="K47" s="37">
        <v>20239610</v>
      </c>
      <c r="L47" s="36" t="s">
        <v>17</v>
      </c>
      <c r="M47" s="36" t="s">
        <v>441</v>
      </c>
      <c r="N47" s="39" t="s">
        <v>33</v>
      </c>
      <c r="O47" s="53"/>
      <c r="P47" s="53">
        <v>45169</v>
      </c>
      <c r="Q47" s="46" t="s">
        <v>88</v>
      </c>
    </row>
    <row r="48" spans="2:17" s="9" customFormat="1" ht="155.44999999999999" customHeight="1" x14ac:dyDescent="0.25">
      <c r="B48" s="35">
        <v>19</v>
      </c>
      <c r="C48" s="36" t="s">
        <v>83</v>
      </c>
      <c r="D48" s="36" t="s">
        <v>84</v>
      </c>
      <c r="E48" s="36" t="s">
        <v>108</v>
      </c>
      <c r="F48" s="36" t="s">
        <v>442</v>
      </c>
      <c r="G48" s="36" t="s">
        <v>113</v>
      </c>
      <c r="H48" s="39" t="s">
        <v>28</v>
      </c>
      <c r="I48" s="36" t="s">
        <v>87</v>
      </c>
      <c r="J48" s="37">
        <v>15000000</v>
      </c>
      <c r="K48" s="37">
        <v>12750000</v>
      </c>
      <c r="L48" s="36" t="s">
        <v>17</v>
      </c>
      <c r="M48" s="36" t="s">
        <v>443</v>
      </c>
      <c r="N48" s="39" t="s">
        <v>33</v>
      </c>
      <c r="O48" s="53"/>
      <c r="P48" s="53">
        <v>45169</v>
      </c>
      <c r="Q48" s="46" t="s">
        <v>88</v>
      </c>
    </row>
    <row r="49" spans="2:17" s="9" customFormat="1" ht="155.44999999999999" customHeight="1" x14ac:dyDescent="0.25">
      <c r="B49" s="35">
        <v>20</v>
      </c>
      <c r="C49" s="36" t="s">
        <v>83</v>
      </c>
      <c r="D49" s="36" t="s">
        <v>84</v>
      </c>
      <c r="E49" s="36" t="s">
        <v>30</v>
      </c>
      <c r="F49" s="36" t="s">
        <v>444</v>
      </c>
      <c r="G49" s="36" t="s">
        <v>128</v>
      </c>
      <c r="H49" s="39" t="s">
        <v>31</v>
      </c>
      <c r="I49" s="36" t="s">
        <v>87</v>
      </c>
      <c r="J49" s="37">
        <v>15820394</v>
      </c>
      <c r="K49" s="37">
        <v>7910197</v>
      </c>
      <c r="L49" s="36" t="s">
        <v>17</v>
      </c>
      <c r="M49" s="36" t="s">
        <v>129</v>
      </c>
      <c r="N49" s="39" t="s">
        <v>33</v>
      </c>
      <c r="O49" s="53"/>
      <c r="P49" s="53">
        <v>45173</v>
      </c>
      <c r="Q49" s="46" t="s">
        <v>88</v>
      </c>
    </row>
    <row r="50" spans="2:17" s="9" customFormat="1" ht="155.44999999999999" customHeight="1" x14ac:dyDescent="0.25">
      <c r="B50" s="35">
        <v>21</v>
      </c>
      <c r="C50" s="36" t="s">
        <v>83</v>
      </c>
      <c r="D50" s="36" t="s">
        <v>84</v>
      </c>
      <c r="E50" s="36" t="s">
        <v>30</v>
      </c>
      <c r="F50" s="36" t="s">
        <v>445</v>
      </c>
      <c r="G50" s="36" t="s">
        <v>446</v>
      </c>
      <c r="H50" s="39" t="s">
        <v>31</v>
      </c>
      <c r="I50" s="36" t="s">
        <v>87</v>
      </c>
      <c r="J50" s="37">
        <v>19607040</v>
      </c>
      <c r="K50" s="37">
        <v>9803520</v>
      </c>
      <c r="L50" s="36" t="s">
        <v>17</v>
      </c>
      <c r="M50" s="36" t="s">
        <v>411</v>
      </c>
      <c r="N50" s="39" t="s">
        <v>33</v>
      </c>
      <c r="O50" s="53"/>
      <c r="P50" s="53">
        <v>45173</v>
      </c>
      <c r="Q50" s="46" t="s">
        <v>88</v>
      </c>
    </row>
    <row r="51" spans="2:17" s="9" customFormat="1" ht="155.44999999999999" customHeight="1" x14ac:dyDescent="0.25">
      <c r="B51" s="35">
        <v>22</v>
      </c>
      <c r="C51" s="36" t="s">
        <v>83</v>
      </c>
      <c r="D51" s="36" t="s">
        <v>84</v>
      </c>
      <c r="E51" s="36" t="s">
        <v>30</v>
      </c>
      <c r="F51" s="36" t="s">
        <v>447</v>
      </c>
      <c r="G51" s="36" t="s">
        <v>448</v>
      </c>
      <c r="H51" s="39" t="s">
        <v>31</v>
      </c>
      <c r="I51" s="36" t="s">
        <v>87</v>
      </c>
      <c r="J51" s="37">
        <v>13729396</v>
      </c>
      <c r="K51" s="37">
        <v>6864698</v>
      </c>
      <c r="L51" s="36" t="s">
        <v>17</v>
      </c>
      <c r="M51" s="36" t="s">
        <v>449</v>
      </c>
      <c r="N51" s="39" t="s">
        <v>33</v>
      </c>
      <c r="O51" s="53"/>
      <c r="P51" s="53">
        <v>45180</v>
      </c>
      <c r="Q51" s="46" t="s">
        <v>88</v>
      </c>
    </row>
    <row r="52" spans="2:17" s="9" customFormat="1" ht="155.44999999999999" customHeight="1" x14ac:dyDescent="0.25">
      <c r="B52" s="35">
        <v>23</v>
      </c>
      <c r="C52" s="36" t="s">
        <v>83</v>
      </c>
      <c r="D52" s="36" t="s">
        <v>84</v>
      </c>
      <c r="E52" s="36" t="s">
        <v>85</v>
      </c>
      <c r="F52" s="36" t="s">
        <v>450</v>
      </c>
      <c r="G52" s="36" t="s">
        <v>91</v>
      </c>
      <c r="H52" s="36" t="s">
        <v>20</v>
      </c>
      <c r="I52" s="36" t="s">
        <v>87</v>
      </c>
      <c r="J52" s="37">
        <v>2941176.5</v>
      </c>
      <c r="K52" s="37">
        <v>2500000</v>
      </c>
      <c r="L52" s="36" t="s">
        <v>17</v>
      </c>
      <c r="M52" s="36" t="s">
        <v>451</v>
      </c>
      <c r="N52" s="39" t="s">
        <v>33</v>
      </c>
      <c r="O52" s="53"/>
      <c r="P52" s="53">
        <v>45187</v>
      </c>
      <c r="Q52" s="46" t="s">
        <v>481</v>
      </c>
    </row>
    <row r="53" spans="2:17" s="9" customFormat="1" ht="155.44999999999999" customHeight="1" x14ac:dyDescent="0.25">
      <c r="B53" s="35">
        <v>24</v>
      </c>
      <c r="C53" s="36" t="s">
        <v>83</v>
      </c>
      <c r="D53" s="36" t="s">
        <v>84</v>
      </c>
      <c r="E53" s="36" t="s">
        <v>82</v>
      </c>
      <c r="F53" s="36" t="s">
        <v>452</v>
      </c>
      <c r="G53" s="36" t="s">
        <v>453</v>
      </c>
      <c r="H53" s="39" t="s">
        <v>32</v>
      </c>
      <c r="I53" s="36" t="s">
        <v>87</v>
      </c>
      <c r="J53" s="37">
        <v>13411765</v>
      </c>
      <c r="K53" s="37">
        <v>11400000</v>
      </c>
      <c r="L53" s="36" t="s">
        <v>17</v>
      </c>
      <c r="M53" s="36" t="s">
        <v>454</v>
      </c>
      <c r="N53" s="39" t="s">
        <v>33</v>
      </c>
      <c r="O53" s="53"/>
      <c r="P53" s="53">
        <v>45187</v>
      </c>
      <c r="Q53" s="46" t="s">
        <v>88</v>
      </c>
    </row>
    <row r="54" spans="2:17" s="9" customFormat="1" ht="155.44999999999999" customHeight="1" x14ac:dyDescent="0.25">
      <c r="B54" s="35">
        <v>25</v>
      </c>
      <c r="C54" s="36" t="s">
        <v>83</v>
      </c>
      <c r="D54" s="36" t="s">
        <v>84</v>
      </c>
      <c r="E54" s="36" t="s">
        <v>297</v>
      </c>
      <c r="F54" s="36" t="s">
        <v>455</v>
      </c>
      <c r="G54" s="36" t="s">
        <v>456</v>
      </c>
      <c r="H54" s="39" t="s">
        <v>32</v>
      </c>
      <c r="I54" s="36" t="s">
        <v>87</v>
      </c>
      <c r="J54" s="37">
        <v>25000000</v>
      </c>
      <c r="K54" s="37">
        <v>21250000</v>
      </c>
      <c r="L54" s="36" t="s">
        <v>17</v>
      </c>
      <c r="M54" s="36" t="s">
        <v>457</v>
      </c>
      <c r="N54" s="39" t="s">
        <v>33</v>
      </c>
      <c r="O54" s="53"/>
      <c r="P54" s="53">
        <v>45190</v>
      </c>
      <c r="Q54" s="46" t="s">
        <v>88</v>
      </c>
    </row>
    <row r="55" spans="2:17" s="9" customFormat="1" ht="155.44999999999999" customHeight="1" x14ac:dyDescent="0.25">
      <c r="B55" s="35">
        <v>26</v>
      </c>
      <c r="C55" s="36" t="s">
        <v>83</v>
      </c>
      <c r="D55" s="36" t="s">
        <v>84</v>
      </c>
      <c r="E55" s="36" t="s">
        <v>349</v>
      </c>
      <c r="F55" s="36" t="s">
        <v>458</v>
      </c>
      <c r="G55" s="36" t="s">
        <v>459</v>
      </c>
      <c r="H55" s="36" t="s">
        <v>352</v>
      </c>
      <c r="I55" s="36" t="s">
        <v>87</v>
      </c>
      <c r="J55" s="37">
        <v>16764706</v>
      </c>
      <c r="K55" s="37">
        <v>14250000</v>
      </c>
      <c r="L55" s="36" t="s">
        <v>17</v>
      </c>
      <c r="M55" s="36" t="s">
        <v>34</v>
      </c>
      <c r="N55" s="39" t="s">
        <v>33</v>
      </c>
      <c r="O55" s="53"/>
      <c r="P55" s="53">
        <v>45190</v>
      </c>
      <c r="Q55" s="46" t="s">
        <v>88</v>
      </c>
    </row>
    <row r="56" spans="2:17" s="9" customFormat="1" ht="155.44999999999999" customHeight="1" x14ac:dyDescent="0.25">
      <c r="B56" s="35">
        <v>27</v>
      </c>
      <c r="C56" s="36" t="s">
        <v>83</v>
      </c>
      <c r="D56" s="36" t="s">
        <v>84</v>
      </c>
      <c r="E56" s="36" t="s">
        <v>460</v>
      </c>
      <c r="F56" s="36" t="s">
        <v>461</v>
      </c>
      <c r="G56" s="36" t="s">
        <v>462</v>
      </c>
      <c r="H56" s="39" t="s">
        <v>36</v>
      </c>
      <c r="I56" s="36" t="s">
        <v>87</v>
      </c>
      <c r="J56" s="37">
        <v>50294117.649999999</v>
      </c>
      <c r="K56" s="37">
        <v>42750000</v>
      </c>
      <c r="L56" s="36" t="s">
        <v>17</v>
      </c>
      <c r="M56" s="36" t="s">
        <v>463</v>
      </c>
      <c r="N56" s="39" t="s">
        <v>33</v>
      </c>
      <c r="O56" s="53"/>
      <c r="P56" s="53">
        <v>45190</v>
      </c>
      <c r="Q56" s="46" t="s">
        <v>88</v>
      </c>
    </row>
    <row r="57" spans="2:17" s="9" customFormat="1" ht="155.44999999999999" customHeight="1" x14ac:dyDescent="0.25">
      <c r="B57" s="35">
        <v>28</v>
      </c>
      <c r="C57" s="36" t="s">
        <v>83</v>
      </c>
      <c r="D57" s="36" t="s">
        <v>84</v>
      </c>
      <c r="E57" s="36" t="s">
        <v>85</v>
      </c>
      <c r="F57" s="36" t="s">
        <v>464</v>
      </c>
      <c r="G57" s="36" t="s">
        <v>86</v>
      </c>
      <c r="H57" s="36" t="s">
        <v>20</v>
      </c>
      <c r="I57" s="36" t="s">
        <v>87</v>
      </c>
      <c r="J57" s="37">
        <v>19306216</v>
      </c>
      <c r="K57" s="37">
        <v>16410284</v>
      </c>
      <c r="L57" s="36" t="s">
        <v>17</v>
      </c>
      <c r="M57" s="36" t="s">
        <v>465</v>
      </c>
      <c r="N57" s="39" t="s">
        <v>33</v>
      </c>
      <c r="O57" s="53"/>
      <c r="P57" s="53">
        <v>45194</v>
      </c>
      <c r="Q57" s="46" t="s">
        <v>88</v>
      </c>
    </row>
    <row r="58" spans="2:17" s="9" customFormat="1" ht="155.44999999999999" customHeight="1" x14ac:dyDescent="0.25">
      <c r="B58" s="35">
        <v>29</v>
      </c>
      <c r="C58" s="36" t="s">
        <v>83</v>
      </c>
      <c r="D58" s="36" t="s">
        <v>84</v>
      </c>
      <c r="E58" s="36" t="s">
        <v>297</v>
      </c>
      <c r="F58" s="36" t="s">
        <v>466</v>
      </c>
      <c r="G58" s="36" t="s">
        <v>116</v>
      </c>
      <c r="H58" s="39" t="s">
        <v>38</v>
      </c>
      <c r="I58" s="36" t="s">
        <v>87</v>
      </c>
      <c r="J58" s="37">
        <v>10000000</v>
      </c>
      <c r="K58" s="37">
        <v>8500000</v>
      </c>
      <c r="L58" s="36" t="s">
        <v>17</v>
      </c>
      <c r="M58" s="36" t="s">
        <v>467</v>
      </c>
      <c r="N58" s="39" t="s">
        <v>33</v>
      </c>
      <c r="O58" s="53"/>
      <c r="P58" s="53">
        <v>45194</v>
      </c>
      <c r="Q58" s="46" t="s">
        <v>88</v>
      </c>
    </row>
    <row r="59" spans="2:17" s="9" customFormat="1" ht="155.44999999999999" customHeight="1" x14ac:dyDescent="0.25">
      <c r="B59" s="35">
        <v>30</v>
      </c>
      <c r="C59" s="36" t="s">
        <v>83</v>
      </c>
      <c r="D59" s="36" t="s">
        <v>84</v>
      </c>
      <c r="E59" s="36" t="s">
        <v>297</v>
      </c>
      <c r="F59" s="36" t="s">
        <v>468</v>
      </c>
      <c r="G59" s="36" t="s">
        <v>469</v>
      </c>
      <c r="H59" s="39" t="s">
        <v>32</v>
      </c>
      <c r="I59" s="36" t="s">
        <v>87</v>
      </c>
      <c r="J59" s="37">
        <v>21511765</v>
      </c>
      <c r="K59" s="37">
        <v>18285000</v>
      </c>
      <c r="L59" s="36" t="s">
        <v>17</v>
      </c>
      <c r="M59" s="36" t="s">
        <v>470</v>
      </c>
      <c r="N59" s="39" t="s">
        <v>33</v>
      </c>
      <c r="O59" s="53"/>
      <c r="P59" s="53">
        <v>45195</v>
      </c>
      <c r="Q59" s="46" t="s">
        <v>88</v>
      </c>
    </row>
    <row r="60" spans="2:17" s="9" customFormat="1" ht="155.44999999999999" customHeight="1" x14ac:dyDescent="0.25">
      <c r="B60" s="35">
        <v>31</v>
      </c>
      <c r="C60" s="36" t="s">
        <v>83</v>
      </c>
      <c r="D60" s="36" t="s">
        <v>84</v>
      </c>
      <c r="E60" s="36" t="s">
        <v>30</v>
      </c>
      <c r="F60" s="36" t="s">
        <v>471</v>
      </c>
      <c r="G60" s="36" t="s">
        <v>448</v>
      </c>
      <c r="H60" s="39" t="s">
        <v>31</v>
      </c>
      <c r="I60" s="36" t="s">
        <v>87</v>
      </c>
      <c r="J60" s="37">
        <v>2000000</v>
      </c>
      <c r="K60" s="37">
        <v>1000000</v>
      </c>
      <c r="L60" s="36" t="s">
        <v>17</v>
      </c>
      <c r="M60" s="36" t="s">
        <v>472</v>
      </c>
      <c r="N60" s="39" t="s">
        <v>33</v>
      </c>
      <c r="O60" s="53"/>
      <c r="P60" s="53">
        <v>45196</v>
      </c>
      <c r="Q60" s="46" t="s">
        <v>88</v>
      </c>
    </row>
    <row r="61" spans="2:17" s="9" customFormat="1" ht="155.44999999999999" customHeight="1" x14ac:dyDescent="0.25">
      <c r="B61" s="35">
        <v>32</v>
      </c>
      <c r="C61" s="36" t="s">
        <v>83</v>
      </c>
      <c r="D61" s="36" t="s">
        <v>84</v>
      </c>
      <c r="E61" s="36" t="s">
        <v>108</v>
      </c>
      <c r="F61" s="36" t="s">
        <v>473</v>
      </c>
      <c r="G61" s="36" t="s">
        <v>474</v>
      </c>
      <c r="H61" s="39" t="s">
        <v>28</v>
      </c>
      <c r="I61" s="36" t="s">
        <v>87</v>
      </c>
      <c r="J61" s="37">
        <v>15000000</v>
      </c>
      <c r="K61" s="37">
        <v>12750000</v>
      </c>
      <c r="L61" s="36" t="s">
        <v>17</v>
      </c>
      <c r="M61" s="36" t="s">
        <v>475</v>
      </c>
      <c r="N61" s="39" t="s">
        <v>33</v>
      </c>
      <c r="O61" s="53"/>
      <c r="P61" s="53">
        <v>45197</v>
      </c>
      <c r="Q61" s="46" t="s">
        <v>88</v>
      </c>
    </row>
    <row r="62" spans="2:17" s="9" customFormat="1" ht="155.44999999999999" customHeight="1" x14ac:dyDescent="0.25">
      <c r="B62" s="35">
        <v>33</v>
      </c>
      <c r="C62" s="36" t="s">
        <v>83</v>
      </c>
      <c r="D62" s="36" t="s">
        <v>84</v>
      </c>
      <c r="E62" s="36" t="s">
        <v>297</v>
      </c>
      <c r="F62" s="36" t="s">
        <v>476</v>
      </c>
      <c r="G62" s="36" t="s">
        <v>477</v>
      </c>
      <c r="H62" s="39" t="s">
        <v>38</v>
      </c>
      <c r="I62" s="36" t="s">
        <v>87</v>
      </c>
      <c r="J62" s="37">
        <v>18676471</v>
      </c>
      <c r="K62" s="37">
        <v>15875000</v>
      </c>
      <c r="L62" s="36" t="s">
        <v>17</v>
      </c>
      <c r="M62" s="36" t="s">
        <v>478</v>
      </c>
      <c r="N62" s="39" t="s">
        <v>33</v>
      </c>
      <c r="O62" s="53"/>
      <c r="P62" s="53">
        <v>45197</v>
      </c>
      <c r="Q62" s="46" t="s">
        <v>88</v>
      </c>
    </row>
    <row r="63" spans="2:17" s="9" customFormat="1" ht="155.44999999999999" customHeight="1" x14ac:dyDescent="0.25">
      <c r="B63" s="35">
        <v>34</v>
      </c>
      <c r="C63" s="36" t="s">
        <v>83</v>
      </c>
      <c r="D63" s="36" t="s">
        <v>84</v>
      </c>
      <c r="E63" s="36" t="s">
        <v>85</v>
      </c>
      <c r="F63" s="36" t="s">
        <v>479</v>
      </c>
      <c r="G63" s="36" t="s">
        <v>86</v>
      </c>
      <c r="H63" s="36" t="s">
        <v>20</v>
      </c>
      <c r="I63" s="36" t="s">
        <v>87</v>
      </c>
      <c r="J63" s="37">
        <v>14117647</v>
      </c>
      <c r="K63" s="37">
        <v>12000000</v>
      </c>
      <c r="L63" s="36" t="s">
        <v>17</v>
      </c>
      <c r="M63" s="36" t="s">
        <v>480</v>
      </c>
      <c r="N63" s="39" t="s">
        <v>37</v>
      </c>
      <c r="O63" s="53"/>
      <c r="P63" s="53">
        <v>45198</v>
      </c>
      <c r="Q63" s="46" t="s">
        <v>88</v>
      </c>
    </row>
    <row r="64" spans="2:17" s="31" customFormat="1" ht="155.44999999999999" customHeight="1" x14ac:dyDescent="0.25">
      <c r="B64" s="24">
        <v>34</v>
      </c>
      <c r="C64" s="25" t="s">
        <v>83</v>
      </c>
      <c r="D64" s="25"/>
      <c r="E64" s="25"/>
      <c r="F64" s="25"/>
      <c r="G64" s="25"/>
      <c r="H64" s="26"/>
      <c r="I64" s="25"/>
      <c r="J64" s="27">
        <f>SUM(J30:J63)</f>
        <v>1155012275.8499999</v>
      </c>
      <c r="K64" s="27">
        <f>SUM(K30:K63)</f>
        <v>959928238</v>
      </c>
      <c r="L64" s="25"/>
      <c r="M64" s="25"/>
      <c r="N64" s="26"/>
      <c r="O64" s="28"/>
      <c r="P64" s="29"/>
      <c r="Q64" s="30"/>
    </row>
    <row r="65" spans="2:17" s="9" customFormat="1" ht="155.44999999999999" customHeight="1" x14ac:dyDescent="0.25">
      <c r="B65" s="15">
        <v>1</v>
      </c>
      <c r="C65" s="7" t="s">
        <v>132</v>
      </c>
      <c r="D65" s="7" t="s">
        <v>133</v>
      </c>
      <c r="E65" s="7" t="s">
        <v>21</v>
      </c>
      <c r="F65" s="7" t="s">
        <v>204</v>
      </c>
      <c r="G65" s="7" t="s">
        <v>22</v>
      </c>
      <c r="H65" s="10" t="s">
        <v>36</v>
      </c>
      <c r="I65" s="7" t="s">
        <v>134</v>
      </c>
      <c r="J65" s="8">
        <v>72490588.239999995</v>
      </c>
      <c r="K65" s="8">
        <v>61617000</v>
      </c>
      <c r="L65" s="7" t="s">
        <v>17</v>
      </c>
      <c r="M65" s="7" t="s">
        <v>205</v>
      </c>
      <c r="N65" s="7" t="s">
        <v>206</v>
      </c>
      <c r="O65" s="53">
        <v>45121</v>
      </c>
      <c r="P65" s="53">
        <v>45152</v>
      </c>
      <c r="Q65" s="16" t="s">
        <v>19</v>
      </c>
    </row>
    <row r="66" spans="2:17" s="9" customFormat="1" ht="155.44999999999999" customHeight="1" x14ac:dyDescent="0.25">
      <c r="B66" s="15">
        <v>2</v>
      </c>
      <c r="C66" s="7" t="s">
        <v>132</v>
      </c>
      <c r="D66" s="7" t="s">
        <v>133</v>
      </c>
      <c r="E66" s="7" t="s">
        <v>47</v>
      </c>
      <c r="F66" s="7" t="s">
        <v>136</v>
      </c>
      <c r="G66" s="7" t="s">
        <v>137</v>
      </c>
      <c r="H66" s="10" t="s">
        <v>24</v>
      </c>
      <c r="I66" s="7" t="s">
        <v>135</v>
      </c>
      <c r="J66" s="8">
        <v>88344175</v>
      </c>
      <c r="K66" s="8">
        <v>75092549</v>
      </c>
      <c r="L66" s="7" t="s">
        <v>17</v>
      </c>
      <c r="M66" s="7" t="s">
        <v>138</v>
      </c>
      <c r="N66" s="7" t="s">
        <v>37</v>
      </c>
      <c r="O66" s="53">
        <v>45127</v>
      </c>
      <c r="P66" s="53">
        <v>45158</v>
      </c>
      <c r="Q66" s="16" t="s">
        <v>23</v>
      </c>
    </row>
    <row r="67" spans="2:17" s="9" customFormat="1" ht="155.44999999999999" customHeight="1" x14ac:dyDescent="0.25">
      <c r="B67" s="15">
        <v>3</v>
      </c>
      <c r="C67" s="7" t="s">
        <v>132</v>
      </c>
      <c r="D67" s="7" t="s">
        <v>133</v>
      </c>
      <c r="E67" s="7" t="s">
        <v>27</v>
      </c>
      <c r="F67" s="7" t="s">
        <v>139</v>
      </c>
      <c r="G67" s="7" t="s">
        <v>140</v>
      </c>
      <c r="H67" s="10" t="s">
        <v>28</v>
      </c>
      <c r="I67" s="7" t="s">
        <v>134</v>
      </c>
      <c r="J67" s="8">
        <v>152941176.47058824</v>
      </c>
      <c r="K67" s="8">
        <v>130000000</v>
      </c>
      <c r="L67" s="7" t="s">
        <v>17</v>
      </c>
      <c r="M67" s="7" t="s">
        <v>141</v>
      </c>
      <c r="N67" s="7" t="s">
        <v>37</v>
      </c>
      <c r="O67" s="53">
        <v>45121</v>
      </c>
      <c r="P67" s="53">
        <v>45152</v>
      </c>
      <c r="Q67" s="16" t="s">
        <v>23</v>
      </c>
    </row>
    <row r="68" spans="2:17" s="9" customFormat="1" ht="155.44999999999999" customHeight="1" x14ac:dyDescent="0.25">
      <c r="B68" s="15">
        <v>4</v>
      </c>
      <c r="C68" s="7" t="s">
        <v>132</v>
      </c>
      <c r="D68" s="7" t="s">
        <v>133</v>
      </c>
      <c r="E68" s="7" t="s">
        <v>30</v>
      </c>
      <c r="F68" s="7" t="s">
        <v>142</v>
      </c>
      <c r="G68" s="7" t="s">
        <v>143</v>
      </c>
      <c r="H68" s="10" t="s">
        <v>31</v>
      </c>
      <c r="I68" s="7" t="s">
        <v>134</v>
      </c>
      <c r="J68" s="8">
        <v>13213373</v>
      </c>
      <c r="K68" s="8">
        <v>11231367</v>
      </c>
      <c r="L68" s="7" t="s">
        <v>17</v>
      </c>
      <c r="M68" s="7" t="s">
        <v>144</v>
      </c>
      <c r="N68" s="7" t="s">
        <v>33</v>
      </c>
      <c r="O68" s="53">
        <v>45121</v>
      </c>
      <c r="P68" s="53">
        <v>45152</v>
      </c>
      <c r="Q68" s="16" t="s">
        <v>18</v>
      </c>
    </row>
    <row r="69" spans="2:17" s="9" customFormat="1" ht="155.44999999999999" customHeight="1" x14ac:dyDescent="0.25">
      <c r="B69" s="15">
        <v>5</v>
      </c>
      <c r="C69" s="7" t="s">
        <v>132</v>
      </c>
      <c r="D69" s="7" t="s">
        <v>133</v>
      </c>
      <c r="E69" s="7" t="s">
        <v>30</v>
      </c>
      <c r="F69" s="7" t="s">
        <v>145</v>
      </c>
      <c r="G69" s="7" t="s">
        <v>146</v>
      </c>
      <c r="H69" s="10" t="s">
        <v>31</v>
      </c>
      <c r="I69" s="7" t="s">
        <v>134</v>
      </c>
      <c r="J69" s="8">
        <v>13893039</v>
      </c>
      <c r="K69" s="8">
        <v>11279745</v>
      </c>
      <c r="L69" s="7" t="s">
        <v>17</v>
      </c>
      <c r="M69" s="7" t="s">
        <v>147</v>
      </c>
      <c r="N69" s="7" t="s">
        <v>33</v>
      </c>
      <c r="O69" s="53">
        <v>45127</v>
      </c>
      <c r="P69" s="53">
        <v>45158</v>
      </c>
      <c r="Q69" s="16" t="s">
        <v>18</v>
      </c>
    </row>
    <row r="70" spans="2:17" s="9" customFormat="1" ht="155.44999999999999" customHeight="1" x14ac:dyDescent="0.25">
      <c r="B70" s="15">
        <v>6</v>
      </c>
      <c r="C70" s="7" t="s">
        <v>132</v>
      </c>
      <c r="D70" s="7" t="s">
        <v>133</v>
      </c>
      <c r="E70" s="7" t="s">
        <v>265</v>
      </c>
      <c r="F70" s="7" t="s">
        <v>287</v>
      </c>
      <c r="G70" s="7" t="s">
        <v>288</v>
      </c>
      <c r="H70" s="10" t="s">
        <v>289</v>
      </c>
      <c r="I70" s="7" t="s">
        <v>134</v>
      </c>
      <c r="J70" s="8">
        <v>81016705.882352948</v>
      </c>
      <c r="K70" s="8">
        <v>68864200</v>
      </c>
      <c r="L70" s="7" t="s">
        <v>17</v>
      </c>
      <c r="M70" s="7" t="s">
        <v>290</v>
      </c>
      <c r="N70" s="7" t="s">
        <v>291</v>
      </c>
      <c r="O70" s="53" t="s">
        <v>292</v>
      </c>
      <c r="P70" s="53">
        <v>45180</v>
      </c>
      <c r="Q70" s="16" t="s">
        <v>18</v>
      </c>
    </row>
    <row r="71" spans="2:17" s="9" customFormat="1" ht="155.44999999999999" customHeight="1" x14ac:dyDescent="0.25">
      <c r="B71" s="15">
        <v>7</v>
      </c>
      <c r="C71" s="7" t="s">
        <v>132</v>
      </c>
      <c r="D71" s="7" t="s">
        <v>133</v>
      </c>
      <c r="E71" s="7" t="s">
        <v>25</v>
      </c>
      <c r="F71" s="7" t="s">
        <v>293</v>
      </c>
      <c r="G71" s="7" t="s">
        <v>294</v>
      </c>
      <c r="H71" s="10" t="s">
        <v>26</v>
      </c>
      <c r="I71" s="7" t="s">
        <v>135</v>
      </c>
      <c r="J71" s="8">
        <v>180771484.55294117</v>
      </c>
      <c r="K71" s="8">
        <v>153655761.87</v>
      </c>
      <c r="L71" s="7" t="s">
        <v>17</v>
      </c>
      <c r="M71" s="7" t="s">
        <v>295</v>
      </c>
      <c r="N71" s="7" t="s">
        <v>37</v>
      </c>
      <c r="O71" s="53" t="s">
        <v>296</v>
      </c>
      <c r="P71" s="53">
        <v>45185</v>
      </c>
      <c r="Q71" s="16" t="s">
        <v>23</v>
      </c>
    </row>
    <row r="72" spans="2:17" s="9" customFormat="1" ht="155.44999999999999" customHeight="1" x14ac:dyDescent="0.25">
      <c r="B72" s="15">
        <v>8</v>
      </c>
      <c r="C72" s="7" t="s">
        <v>132</v>
      </c>
      <c r="D72" s="7" t="s">
        <v>133</v>
      </c>
      <c r="E72" s="7" t="s">
        <v>297</v>
      </c>
      <c r="F72" s="7" t="s">
        <v>298</v>
      </c>
      <c r="G72" s="7" t="s">
        <v>299</v>
      </c>
      <c r="H72" s="10" t="s">
        <v>300</v>
      </c>
      <c r="I72" s="7" t="s">
        <v>135</v>
      </c>
      <c r="J72" s="8">
        <v>15449710.588235294</v>
      </c>
      <c r="K72" s="8">
        <v>13132254</v>
      </c>
      <c r="L72" s="7" t="s">
        <v>17</v>
      </c>
      <c r="M72" s="7" t="s">
        <v>301</v>
      </c>
      <c r="N72" s="7" t="s">
        <v>33</v>
      </c>
      <c r="O72" s="53" t="s">
        <v>302</v>
      </c>
      <c r="P72" s="53">
        <v>45171</v>
      </c>
      <c r="Q72" s="16" t="s">
        <v>19</v>
      </c>
    </row>
    <row r="73" spans="2:17" s="31" customFormat="1" ht="155.44999999999999" customHeight="1" x14ac:dyDescent="0.25">
      <c r="B73" s="24">
        <v>8</v>
      </c>
      <c r="C73" s="25" t="s">
        <v>132</v>
      </c>
      <c r="D73" s="25"/>
      <c r="E73" s="25"/>
      <c r="F73" s="25"/>
      <c r="G73" s="25"/>
      <c r="H73" s="26"/>
      <c r="I73" s="25"/>
      <c r="J73" s="27">
        <f>SUM(J65:J72)</f>
        <v>618120252.73411763</v>
      </c>
      <c r="K73" s="27">
        <f>SUM(K65:K72)</f>
        <v>524872876.87</v>
      </c>
      <c r="L73" s="25"/>
      <c r="M73" s="25"/>
      <c r="N73" s="26"/>
      <c r="O73" s="28"/>
      <c r="P73" s="29"/>
      <c r="Q73" s="30"/>
    </row>
    <row r="74" spans="2:17" s="31" customFormat="1" ht="155.44999999999999" customHeight="1" x14ac:dyDescent="0.25">
      <c r="B74" s="35">
        <v>1</v>
      </c>
      <c r="C74" s="36" t="s">
        <v>395</v>
      </c>
      <c r="D74" s="36" t="s">
        <v>396</v>
      </c>
      <c r="E74" s="36" t="s">
        <v>27</v>
      </c>
      <c r="F74" s="45" t="s">
        <v>397</v>
      </c>
      <c r="G74" s="45" t="s">
        <v>398</v>
      </c>
      <c r="H74" s="39" t="s">
        <v>28</v>
      </c>
      <c r="I74" s="36" t="s">
        <v>399</v>
      </c>
      <c r="J74" s="37">
        <v>178391287</v>
      </c>
      <c r="K74" s="37">
        <v>151632594</v>
      </c>
      <c r="L74" s="36" t="s">
        <v>17</v>
      </c>
      <c r="M74" s="36" t="s">
        <v>400</v>
      </c>
      <c r="N74" s="39" t="s">
        <v>37</v>
      </c>
      <c r="O74" s="99">
        <v>45135</v>
      </c>
      <c r="P74" s="99">
        <v>45166</v>
      </c>
      <c r="Q74" s="54" t="s">
        <v>19</v>
      </c>
    </row>
    <row r="75" spans="2:17" s="31" customFormat="1" ht="155.44999999999999" customHeight="1" x14ac:dyDescent="0.25">
      <c r="B75" s="35">
        <f>B74+1</f>
        <v>2</v>
      </c>
      <c r="C75" s="36" t="s">
        <v>395</v>
      </c>
      <c r="D75" s="36" t="s">
        <v>396</v>
      </c>
      <c r="E75" s="36" t="s">
        <v>35</v>
      </c>
      <c r="F75" s="45" t="s">
        <v>401</v>
      </c>
      <c r="G75" s="45" t="s">
        <v>402</v>
      </c>
      <c r="H75" s="39" t="s">
        <v>36</v>
      </c>
      <c r="I75" s="36" t="s">
        <v>399</v>
      </c>
      <c r="J75" s="37">
        <v>31711767</v>
      </c>
      <c r="K75" s="37">
        <v>26955000</v>
      </c>
      <c r="L75" s="36" t="s">
        <v>17</v>
      </c>
      <c r="M75" s="36" t="s">
        <v>403</v>
      </c>
      <c r="N75" s="39" t="s">
        <v>33</v>
      </c>
      <c r="O75" s="99">
        <v>45135</v>
      </c>
      <c r="P75" s="99">
        <v>45166</v>
      </c>
      <c r="Q75" s="54" t="s">
        <v>19</v>
      </c>
    </row>
    <row r="76" spans="2:17" s="31" customFormat="1" ht="155.44999999999999" customHeight="1" x14ac:dyDescent="0.25">
      <c r="B76" s="35">
        <f t="shared" ref="B76:B86" si="2">B75+1</f>
        <v>3</v>
      </c>
      <c r="C76" s="36" t="s">
        <v>395</v>
      </c>
      <c r="D76" s="36" t="s">
        <v>396</v>
      </c>
      <c r="E76" s="36" t="s">
        <v>35</v>
      </c>
      <c r="F76" s="45" t="s">
        <v>404</v>
      </c>
      <c r="G76" s="45" t="s">
        <v>405</v>
      </c>
      <c r="H76" s="39" t="s">
        <v>36</v>
      </c>
      <c r="I76" s="36" t="s">
        <v>399</v>
      </c>
      <c r="J76" s="37">
        <v>80000000</v>
      </c>
      <c r="K76" s="37">
        <v>68000000</v>
      </c>
      <c r="L76" s="36" t="s">
        <v>17</v>
      </c>
      <c r="M76" s="36" t="s">
        <v>406</v>
      </c>
      <c r="N76" s="39" t="s">
        <v>33</v>
      </c>
      <c r="O76" s="99">
        <v>45135</v>
      </c>
      <c r="P76" s="99">
        <v>45166</v>
      </c>
      <c r="Q76" s="54" t="s">
        <v>19</v>
      </c>
    </row>
    <row r="77" spans="2:17" s="31" customFormat="1" ht="155.44999999999999" customHeight="1" x14ac:dyDescent="0.25">
      <c r="B77" s="35">
        <f t="shared" si="2"/>
        <v>4</v>
      </c>
      <c r="C77" s="36" t="s">
        <v>395</v>
      </c>
      <c r="D77" s="36" t="s">
        <v>396</v>
      </c>
      <c r="E77" s="36" t="s">
        <v>30</v>
      </c>
      <c r="F77" s="45" t="s">
        <v>407</v>
      </c>
      <c r="G77" s="45" t="s">
        <v>408</v>
      </c>
      <c r="H77" s="39" t="s">
        <v>31</v>
      </c>
      <c r="I77" s="36" t="s">
        <v>399</v>
      </c>
      <c r="J77" s="37">
        <v>10588234</v>
      </c>
      <c r="K77" s="37">
        <v>5823529</v>
      </c>
      <c r="L77" s="36" t="s">
        <v>17</v>
      </c>
      <c r="M77" s="36" t="s">
        <v>409</v>
      </c>
      <c r="N77" s="36" t="s">
        <v>33</v>
      </c>
      <c r="O77" s="53">
        <v>45167</v>
      </c>
      <c r="P77" s="53">
        <v>45198</v>
      </c>
      <c r="Q77" s="54" t="s">
        <v>19</v>
      </c>
    </row>
    <row r="78" spans="2:17" s="31" customFormat="1" ht="155.44999999999999" customHeight="1" x14ac:dyDescent="0.25">
      <c r="B78" s="35">
        <f t="shared" si="2"/>
        <v>5</v>
      </c>
      <c r="C78" s="36" t="s">
        <v>395</v>
      </c>
      <c r="D78" s="36" t="s">
        <v>396</v>
      </c>
      <c r="E78" s="36" t="s">
        <v>30</v>
      </c>
      <c r="F78" s="45" t="s">
        <v>410</v>
      </c>
      <c r="G78" s="45" t="s">
        <v>408</v>
      </c>
      <c r="H78" s="39" t="s">
        <v>31</v>
      </c>
      <c r="I78" s="36" t="s">
        <v>399</v>
      </c>
      <c r="J78" s="37">
        <v>20000000</v>
      </c>
      <c r="K78" s="37">
        <v>11000000</v>
      </c>
      <c r="L78" s="36" t="s">
        <v>17</v>
      </c>
      <c r="M78" s="36" t="s">
        <v>411</v>
      </c>
      <c r="N78" s="36" t="s">
        <v>33</v>
      </c>
      <c r="O78" s="53">
        <v>45167</v>
      </c>
      <c r="P78" s="53">
        <v>45198</v>
      </c>
      <c r="Q78" s="54" t="s">
        <v>19</v>
      </c>
    </row>
    <row r="79" spans="2:17" s="31" customFormat="1" ht="155.44999999999999" customHeight="1" x14ac:dyDescent="0.25">
      <c r="B79" s="35">
        <f t="shared" si="2"/>
        <v>6</v>
      </c>
      <c r="C79" s="36" t="s">
        <v>395</v>
      </c>
      <c r="D79" s="36" t="s">
        <v>396</v>
      </c>
      <c r="E79" s="36" t="s">
        <v>412</v>
      </c>
      <c r="F79" s="45" t="s">
        <v>413</v>
      </c>
      <c r="G79" s="45" t="s">
        <v>414</v>
      </c>
      <c r="H79" s="39" t="s">
        <v>415</v>
      </c>
      <c r="I79" s="36" t="s">
        <v>399</v>
      </c>
      <c r="J79" s="37">
        <v>96064106</v>
      </c>
      <c r="K79" s="37">
        <v>81654490</v>
      </c>
      <c r="L79" s="36" t="s">
        <v>17</v>
      </c>
      <c r="M79" s="36" t="s">
        <v>416</v>
      </c>
      <c r="N79" s="36" t="s">
        <v>33</v>
      </c>
      <c r="O79" s="53">
        <v>45167</v>
      </c>
      <c r="P79" s="53">
        <v>45197</v>
      </c>
      <c r="Q79" s="54" t="s">
        <v>19</v>
      </c>
    </row>
    <row r="80" spans="2:17" s="31" customFormat="1" ht="155.44999999999999" customHeight="1" x14ac:dyDescent="0.25">
      <c r="B80" s="35">
        <f t="shared" si="2"/>
        <v>7</v>
      </c>
      <c r="C80" s="36" t="s">
        <v>395</v>
      </c>
      <c r="D80" s="36" t="s">
        <v>396</v>
      </c>
      <c r="E80" s="36" t="s">
        <v>417</v>
      </c>
      <c r="F80" s="45" t="s">
        <v>418</v>
      </c>
      <c r="G80" s="45" t="s">
        <v>419</v>
      </c>
      <c r="H80" s="39" t="s">
        <v>24</v>
      </c>
      <c r="I80" s="36" t="s">
        <v>399</v>
      </c>
      <c r="J80" s="37">
        <v>9106745</v>
      </c>
      <c r="K80" s="37">
        <v>7740734</v>
      </c>
      <c r="L80" s="36" t="s">
        <v>17</v>
      </c>
      <c r="M80" s="36" t="s">
        <v>420</v>
      </c>
      <c r="N80" s="36" t="s">
        <v>37</v>
      </c>
      <c r="O80" s="53">
        <v>45167</v>
      </c>
      <c r="P80" s="53">
        <v>45197</v>
      </c>
      <c r="Q80" s="54" t="s">
        <v>19</v>
      </c>
    </row>
    <row r="81" spans="2:17" s="31" customFormat="1" ht="155.44999999999999" customHeight="1" x14ac:dyDescent="0.25">
      <c r="B81" s="35">
        <f t="shared" si="2"/>
        <v>8</v>
      </c>
      <c r="C81" s="36" t="s">
        <v>395</v>
      </c>
      <c r="D81" s="36" t="s">
        <v>396</v>
      </c>
      <c r="E81" s="36" t="s">
        <v>417</v>
      </c>
      <c r="F81" s="45" t="s">
        <v>421</v>
      </c>
      <c r="G81" s="45" t="s">
        <v>419</v>
      </c>
      <c r="H81" s="39" t="s">
        <v>24</v>
      </c>
      <c r="I81" s="36" t="s">
        <v>399</v>
      </c>
      <c r="J81" s="37">
        <v>1706327</v>
      </c>
      <c r="K81" s="37">
        <v>1450378</v>
      </c>
      <c r="L81" s="36" t="s">
        <v>17</v>
      </c>
      <c r="M81" s="36" t="s">
        <v>377</v>
      </c>
      <c r="N81" s="36" t="s">
        <v>37</v>
      </c>
      <c r="O81" s="53">
        <v>45167</v>
      </c>
      <c r="P81" s="53">
        <v>45197</v>
      </c>
      <c r="Q81" s="54" t="s">
        <v>19</v>
      </c>
    </row>
    <row r="82" spans="2:17" s="31" customFormat="1" ht="155.44999999999999" customHeight="1" x14ac:dyDescent="0.25">
      <c r="B82" s="35">
        <f t="shared" si="2"/>
        <v>9</v>
      </c>
      <c r="C82" s="36" t="s">
        <v>395</v>
      </c>
      <c r="D82" s="36" t="s">
        <v>396</v>
      </c>
      <c r="E82" s="36" t="s">
        <v>417</v>
      </c>
      <c r="F82" s="45" t="s">
        <v>422</v>
      </c>
      <c r="G82" s="45" t="s">
        <v>423</v>
      </c>
      <c r="H82" s="39" t="s">
        <v>24</v>
      </c>
      <c r="I82" s="36" t="s">
        <v>399</v>
      </c>
      <c r="J82" s="37">
        <v>1820274</v>
      </c>
      <c r="K82" s="37">
        <v>1547232</v>
      </c>
      <c r="L82" s="36" t="s">
        <v>17</v>
      </c>
      <c r="M82" s="36" t="s">
        <v>424</v>
      </c>
      <c r="N82" s="36" t="s">
        <v>33</v>
      </c>
      <c r="O82" s="53">
        <v>45167</v>
      </c>
      <c r="P82" s="53">
        <v>45197</v>
      </c>
      <c r="Q82" s="54" t="s">
        <v>19</v>
      </c>
    </row>
    <row r="83" spans="2:17" s="31" customFormat="1" ht="155.44999999999999" customHeight="1" x14ac:dyDescent="0.25">
      <c r="B83" s="35">
        <f t="shared" si="2"/>
        <v>10</v>
      </c>
      <c r="C83" s="36" t="s">
        <v>395</v>
      </c>
      <c r="D83" s="36" t="s">
        <v>396</v>
      </c>
      <c r="E83" s="36" t="s">
        <v>297</v>
      </c>
      <c r="F83" s="45" t="s">
        <v>425</v>
      </c>
      <c r="G83" s="45" t="s">
        <v>426</v>
      </c>
      <c r="H83" s="39" t="s">
        <v>32</v>
      </c>
      <c r="I83" s="36" t="s">
        <v>399</v>
      </c>
      <c r="J83" s="37">
        <v>76227185</v>
      </c>
      <c r="K83" s="37">
        <v>64793108</v>
      </c>
      <c r="L83" s="36" t="s">
        <v>17</v>
      </c>
      <c r="M83" s="36" t="s">
        <v>427</v>
      </c>
      <c r="N83" s="36" t="s">
        <v>37</v>
      </c>
      <c r="O83" s="53">
        <v>45167</v>
      </c>
      <c r="P83" s="53">
        <v>45199</v>
      </c>
      <c r="Q83" s="54" t="s">
        <v>19</v>
      </c>
    </row>
    <row r="84" spans="2:17" s="31" customFormat="1" ht="155.44999999999999" customHeight="1" x14ac:dyDescent="0.25">
      <c r="B84" s="35">
        <f t="shared" si="2"/>
        <v>11</v>
      </c>
      <c r="C84" s="36" t="s">
        <v>395</v>
      </c>
      <c r="D84" s="36" t="s">
        <v>396</v>
      </c>
      <c r="E84" s="36" t="s">
        <v>297</v>
      </c>
      <c r="F84" s="45" t="s">
        <v>428</v>
      </c>
      <c r="G84" s="45" t="s">
        <v>429</v>
      </c>
      <c r="H84" s="39" t="s">
        <v>32</v>
      </c>
      <c r="I84" s="36" t="s">
        <v>399</v>
      </c>
      <c r="J84" s="37">
        <v>14282655</v>
      </c>
      <c r="K84" s="37">
        <v>12140257</v>
      </c>
      <c r="L84" s="36" t="s">
        <v>17</v>
      </c>
      <c r="M84" s="36" t="s">
        <v>430</v>
      </c>
      <c r="N84" s="36" t="s">
        <v>37</v>
      </c>
      <c r="O84" s="53">
        <v>45167</v>
      </c>
      <c r="P84" s="53">
        <v>45199</v>
      </c>
      <c r="Q84" s="54" t="s">
        <v>19</v>
      </c>
    </row>
    <row r="85" spans="2:17" s="31" customFormat="1" ht="155.44999999999999" customHeight="1" x14ac:dyDescent="0.25">
      <c r="B85" s="35">
        <f t="shared" si="2"/>
        <v>12</v>
      </c>
      <c r="C85" s="36" t="s">
        <v>395</v>
      </c>
      <c r="D85" s="36" t="s">
        <v>396</v>
      </c>
      <c r="E85" s="36" t="s">
        <v>297</v>
      </c>
      <c r="F85" s="45" t="s">
        <v>431</v>
      </c>
      <c r="G85" s="45" t="s">
        <v>432</v>
      </c>
      <c r="H85" s="39" t="s">
        <v>32</v>
      </c>
      <c r="I85" s="36" t="s">
        <v>399</v>
      </c>
      <c r="J85" s="37">
        <v>15236435</v>
      </c>
      <c r="K85" s="37">
        <v>12950969</v>
      </c>
      <c r="L85" s="36" t="s">
        <v>17</v>
      </c>
      <c r="M85" s="36" t="s">
        <v>433</v>
      </c>
      <c r="N85" s="36" t="s">
        <v>33</v>
      </c>
      <c r="O85" s="53">
        <v>45167</v>
      </c>
      <c r="P85" s="53">
        <v>45199</v>
      </c>
      <c r="Q85" s="54" t="s">
        <v>19</v>
      </c>
    </row>
    <row r="86" spans="2:17" s="31" customFormat="1" ht="155.44999999999999" customHeight="1" x14ac:dyDescent="0.25">
      <c r="B86" s="35">
        <f t="shared" si="2"/>
        <v>13</v>
      </c>
      <c r="C86" s="36" t="s">
        <v>395</v>
      </c>
      <c r="D86" s="36" t="s">
        <v>396</v>
      </c>
      <c r="E86" s="36" t="s">
        <v>297</v>
      </c>
      <c r="F86" s="45" t="s">
        <v>434</v>
      </c>
      <c r="G86" s="45" t="s">
        <v>435</v>
      </c>
      <c r="H86" s="39" t="s">
        <v>38</v>
      </c>
      <c r="I86" s="36" t="s">
        <v>399</v>
      </c>
      <c r="J86" s="37">
        <v>46025221</v>
      </c>
      <c r="K86" s="37">
        <v>39121438</v>
      </c>
      <c r="L86" s="36" t="s">
        <v>17</v>
      </c>
      <c r="M86" s="36" t="s">
        <v>436</v>
      </c>
      <c r="N86" s="36" t="s">
        <v>33</v>
      </c>
      <c r="O86" s="53">
        <v>45167</v>
      </c>
      <c r="P86" s="53">
        <v>45199</v>
      </c>
      <c r="Q86" s="54" t="s">
        <v>19</v>
      </c>
    </row>
    <row r="87" spans="2:17" s="31" customFormat="1" ht="155.44999999999999" customHeight="1" x14ac:dyDescent="0.25">
      <c r="B87" s="24">
        <v>13</v>
      </c>
      <c r="C87" s="25" t="s">
        <v>395</v>
      </c>
      <c r="D87" s="25"/>
      <c r="E87" s="25"/>
      <c r="F87" s="25"/>
      <c r="G87" s="25"/>
      <c r="H87" s="26"/>
      <c r="I87" s="25"/>
      <c r="J87" s="27">
        <f>SUM(J74:J86)</f>
        <v>581160236</v>
      </c>
      <c r="K87" s="27">
        <f>SUM(K74:K86)</f>
        <v>484809729</v>
      </c>
      <c r="L87" s="25"/>
      <c r="M87" s="25"/>
      <c r="N87" s="26"/>
      <c r="O87" s="28"/>
      <c r="P87" s="29"/>
      <c r="Q87" s="30"/>
    </row>
    <row r="88" spans="2:17" s="31" customFormat="1" ht="155.44999999999999" customHeight="1" x14ac:dyDescent="0.25">
      <c r="B88" s="35">
        <v>1</v>
      </c>
      <c r="C88" s="36" t="s">
        <v>482</v>
      </c>
      <c r="D88" s="36" t="s">
        <v>483</v>
      </c>
      <c r="E88" s="36" t="s">
        <v>15</v>
      </c>
      <c r="F88" s="45" t="s">
        <v>484</v>
      </c>
      <c r="G88" s="45" t="s">
        <v>485</v>
      </c>
      <c r="H88" s="36" t="s">
        <v>16</v>
      </c>
      <c r="I88" s="36" t="s">
        <v>486</v>
      </c>
      <c r="J88" s="47">
        <v>35000000</v>
      </c>
      <c r="K88" s="37">
        <v>29750000</v>
      </c>
      <c r="L88" s="36" t="s">
        <v>17</v>
      </c>
      <c r="M88" s="48" t="s">
        <v>487</v>
      </c>
      <c r="N88" s="36" t="s">
        <v>488</v>
      </c>
      <c r="O88" s="53"/>
      <c r="P88" s="53">
        <v>45199</v>
      </c>
      <c r="Q88" s="55">
        <v>45291</v>
      </c>
    </row>
    <row r="89" spans="2:17" s="31" customFormat="1" ht="155.44999999999999" customHeight="1" x14ac:dyDescent="0.25">
      <c r="B89" s="35">
        <f>B88+1</f>
        <v>2</v>
      </c>
      <c r="C89" s="36" t="s">
        <v>482</v>
      </c>
      <c r="D89" s="36" t="s">
        <v>483</v>
      </c>
      <c r="E89" s="36" t="s">
        <v>21</v>
      </c>
      <c r="F89" s="45" t="s">
        <v>489</v>
      </c>
      <c r="G89" s="45" t="s">
        <v>22</v>
      </c>
      <c r="H89" s="39" t="s">
        <v>490</v>
      </c>
      <c r="I89" s="36" t="s">
        <v>486</v>
      </c>
      <c r="J89" s="47">
        <v>103804158</v>
      </c>
      <c r="K89" s="37">
        <v>88233534.299999997</v>
      </c>
      <c r="L89" s="36" t="s">
        <v>17</v>
      </c>
      <c r="M89" s="48" t="s">
        <v>491</v>
      </c>
      <c r="N89" s="36" t="s">
        <v>488</v>
      </c>
      <c r="O89" s="53"/>
      <c r="P89" s="53">
        <v>45199</v>
      </c>
      <c r="Q89" s="55">
        <v>45350</v>
      </c>
    </row>
    <row r="90" spans="2:17" s="31" customFormat="1" ht="155.44999999999999" customHeight="1" x14ac:dyDescent="0.25">
      <c r="B90" s="35">
        <f t="shared" ref="B90:B94" si="3">B89+1</f>
        <v>3</v>
      </c>
      <c r="C90" s="36" t="s">
        <v>482</v>
      </c>
      <c r="D90" s="36" t="s">
        <v>483</v>
      </c>
      <c r="E90" s="36" t="s">
        <v>25</v>
      </c>
      <c r="F90" s="49" t="s">
        <v>492</v>
      </c>
      <c r="G90" s="45" t="s">
        <v>493</v>
      </c>
      <c r="H90" s="39" t="s">
        <v>26</v>
      </c>
      <c r="I90" s="36" t="s">
        <v>486</v>
      </c>
      <c r="J90" s="50">
        <v>170371450</v>
      </c>
      <c r="K90" s="50">
        <v>144815732.5</v>
      </c>
      <c r="L90" s="36" t="s">
        <v>17</v>
      </c>
      <c r="M90" s="48" t="s">
        <v>491</v>
      </c>
      <c r="N90" s="36" t="s">
        <v>488</v>
      </c>
      <c r="O90" s="53"/>
      <c r="P90" s="53">
        <v>45169</v>
      </c>
      <c r="Q90" s="55">
        <v>45350</v>
      </c>
    </row>
    <row r="91" spans="2:17" s="31" customFormat="1" ht="155.44999999999999" customHeight="1" x14ac:dyDescent="0.25">
      <c r="B91" s="35">
        <f t="shared" si="3"/>
        <v>4</v>
      </c>
      <c r="C91" s="36" t="s">
        <v>482</v>
      </c>
      <c r="D91" s="36" t="s">
        <v>483</v>
      </c>
      <c r="E91" s="36" t="s">
        <v>27</v>
      </c>
      <c r="F91" s="45" t="s">
        <v>494</v>
      </c>
      <c r="G91" s="45" t="s">
        <v>495</v>
      </c>
      <c r="H91" s="39" t="s">
        <v>28</v>
      </c>
      <c r="I91" s="36" t="s">
        <v>486</v>
      </c>
      <c r="J91" s="47">
        <v>130966203</v>
      </c>
      <c r="K91" s="50">
        <v>111321272.55</v>
      </c>
      <c r="L91" s="36" t="s">
        <v>17</v>
      </c>
      <c r="M91" s="48" t="s">
        <v>29</v>
      </c>
      <c r="N91" s="36" t="s">
        <v>488</v>
      </c>
      <c r="O91" s="53"/>
      <c r="P91" s="53">
        <v>45169</v>
      </c>
      <c r="Q91" s="55">
        <v>45382</v>
      </c>
    </row>
    <row r="92" spans="2:17" s="31" customFormat="1" ht="155.44999999999999" customHeight="1" x14ac:dyDescent="0.25">
      <c r="B92" s="35">
        <f t="shared" si="3"/>
        <v>5</v>
      </c>
      <c r="C92" s="36" t="s">
        <v>482</v>
      </c>
      <c r="D92" s="36" t="s">
        <v>483</v>
      </c>
      <c r="E92" s="36" t="s">
        <v>30</v>
      </c>
      <c r="F92" s="45" t="s">
        <v>496</v>
      </c>
      <c r="G92" s="45" t="s">
        <v>497</v>
      </c>
      <c r="H92" s="39" t="s">
        <v>31</v>
      </c>
      <c r="I92" s="36" t="s">
        <v>486</v>
      </c>
      <c r="J92" s="47">
        <v>75807318</v>
      </c>
      <c r="K92" s="37">
        <v>49274756.700000003</v>
      </c>
      <c r="L92" s="36" t="s">
        <v>17</v>
      </c>
      <c r="M92" s="48" t="s">
        <v>498</v>
      </c>
      <c r="N92" s="36" t="s">
        <v>488</v>
      </c>
      <c r="O92" s="53"/>
      <c r="P92" s="53">
        <v>45199</v>
      </c>
      <c r="Q92" s="55">
        <v>45350</v>
      </c>
    </row>
    <row r="93" spans="2:17" s="31" customFormat="1" ht="155.44999999999999" customHeight="1" x14ac:dyDescent="0.25">
      <c r="B93" s="35">
        <f t="shared" si="3"/>
        <v>6</v>
      </c>
      <c r="C93" s="36" t="s">
        <v>482</v>
      </c>
      <c r="D93" s="36" t="s">
        <v>483</v>
      </c>
      <c r="E93" s="36" t="s">
        <v>297</v>
      </c>
      <c r="F93" s="45" t="s">
        <v>499</v>
      </c>
      <c r="G93" s="45" t="s">
        <v>500</v>
      </c>
      <c r="H93" s="39" t="s">
        <v>32</v>
      </c>
      <c r="I93" s="36" t="s">
        <v>486</v>
      </c>
      <c r="J93" s="47">
        <v>63990201</v>
      </c>
      <c r="K93" s="37">
        <v>54391670.850000001</v>
      </c>
      <c r="L93" s="36" t="s">
        <v>17</v>
      </c>
      <c r="M93" s="48" t="s">
        <v>501</v>
      </c>
      <c r="N93" s="36" t="s">
        <v>488</v>
      </c>
      <c r="O93" s="53"/>
      <c r="P93" s="53">
        <v>45199</v>
      </c>
      <c r="Q93" s="55">
        <v>45350</v>
      </c>
    </row>
    <row r="94" spans="2:17" s="31" customFormat="1" ht="155.44999999999999" customHeight="1" x14ac:dyDescent="0.25">
      <c r="B94" s="35">
        <f t="shared" si="3"/>
        <v>7</v>
      </c>
      <c r="C94" s="36" t="s">
        <v>482</v>
      </c>
      <c r="D94" s="36" t="s">
        <v>483</v>
      </c>
      <c r="E94" s="36" t="s">
        <v>297</v>
      </c>
      <c r="F94" s="45" t="s">
        <v>502</v>
      </c>
      <c r="G94" s="45" t="s">
        <v>500</v>
      </c>
      <c r="H94" s="39" t="s">
        <v>32</v>
      </c>
      <c r="I94" s="36" t="s">
        <v>486</v>
      </c>
      <c r="J94" s="47">
        <v>25562866</v>
      </c>
      <c r="K94" s="37">
        <v>21728436.100000001</v>
      </c>
      <c r="L94" s="36" t="s">
        <v>17</v>
      </c>
      <c r="M94" s="48" t="s">
        <v>377</v>
      </c>
      <c r="N94" s="36" t="s">
        <v>503</v>
      </c>
      <c r="O94" s="53"/>
      <c r="P94" s="53">
        <v>45199</v>
      </c>
      <c r="Q94" s="55">
        <v>45350</v>
      </c>
    </row>
    <row r="95" spans="2:17" s="31" customFormat="1" ht="155.44999999999999" customHeight="1" x14ac:dyDescent="0.25">
      <c r="B95" s="24">
        <v>7</v>
      </c>
      <c r="C95" s="25" t="s">
        <v>482</v>
      </c>
      <c r="D95" s="25"/>
      <c r="E95" s="25"/>
      <c r="F95" s="25"/>
      <c r="G95" s="25"/>
      <c r="H95" s="26"/>
      <c r="I95" s="25"/>
      <c r="J95" s="27">
        <f>SUM(J88:J94)</f>
        <v>605502196</v>
      </c>
      <c r="K95" s="27">
        <f>SUM(K88:K94)</f>
        <v>499515403.00000006</v>
      </c>
      <c r="L95" s="27"/>
      <c r="M95" s="27"/>
      <c r="N95" s="27"/>
      <c r="O95" s="27"/>
      <c r="P95" s="27"/>
      <c r="Q95" s="69"/>
    </row>
    <row r="96" spans="2:17" s="31" customFormat="1" ht="155.44999999999999" customHeight="1" x14ac:dyDescent="0.25">
      <c r="B96" s="43">
        <v>1</v>
      </c>
      <c r="C96" s="40" t="s">
        <v>339</v>
      </c>
      <c r="D96" s="40" t="s">
        <v>340</v>
      </c>
      <c r="E96" s="40" t="s">
        <v>15</v>
      </c>
      <c r="F96" s="40" t="s">
        <v>341</v>
      </c>
      <c r="G96" s="40" t="s">
        <v>342</v>
      </c>
      <c r="H96" s="40" t="s">
        <v>16</v>
      </c>
      <c r="I96" s="40" t="s">
        <v>322</v>
      </c>
      <c r="J96" s="41">
        <v>558155400</v>
      </c>
      <c r="K96" s="41">
        <v>418000000</v>
      </c>
      <c r="L96" s="40" t="s">
        <v>17</v>
      </c>
      <c r="M96" s="40" t="s">
        <v>343</v>
      </c>
      <c r="N96" s="40" t="s">
        <v>37</v>
      </c>
      <c r="O96" s="92">
        <v>45168</v>
      </c>
      <c r="P96" s="94">
        <v>45170</v>
      </c>
      <c r="Q96" s="44" t="s">
        <v>344</v>
      </c>
    </row>
    <row r="97" spans="2:17" s="31" customFormat="1" ht="155.44999999999999" customHeight="1" x14ac:dyDescent="0.25">
      <c r="B97" s="43">
        <f t="shared" ref="B97:B103" si="4">B96+1</f>
        <v>2</v>
      </c>
      <c r="C97" s="40" t="s">
        <v>339</v>
      </c>
      <c r="D97" s="40" t="s">
        <v>340</v>
      </c>
      <c r="E97" s="40" t="s">
        <v>15</v>
      </c>
      <c r="F97" s="40" t="s">
        <v>345</v>
      </c>
      <c r="G97" s="40" t="s">
        <v>346</v>
      </c>
      <c r="H97" s="40" t="s">
        <v>16</v>
      </c>
      <c r="I97" s="40" t="s">
        <v>322</v>
      </c>
      <c r="J97" s="41">
        <v>40027059</v>
      </c>
      <c r="K97" s="41">
        <v>30000000</v>
      </c>
      <c r="L97" s="40" t="s">
        <v>17</v>
      </c>
      <c r="M97" s="40" t="s">
        <v>347</v>
      </c>
      <c r="N97" s="40" t="s">
        <v>33</v>
      </c>
      <c r="O97" s="92">
        <v>45168</v>
      </c>
      <c r="P97" s="94">
        <v>45176</v>
      </c>
      <c r="Q97" s="44" t="s">
        <v>348</v>
      </c>
    </row>
    <row r="98" spans="2:17" s="31" customFormat="1" ht="155.44999999999999" customHeight="1" x14ac:dyDescent="0.25">
      <c r="B98" s="43">
        <f t="shared" si="4"/>
        <v>3</v>
      </c>
      <c r="C98" s="40" t="s">
        <v>339</v>
      </c>
      <c r="D98" s="40" t="s">
        <v>340</v>
      </c>
      <c r="E98" s="40" t="s">
        <v>349</v>
      </c>
      <c r="F98" s="42" t="s">
        <v>350</v>
      </c>
      <c r="G98" s="40" t="s">
        <v>351</v>
      </c>
      <c r="H98" s="40" t="s">
        <v>352</v>
      </c>
      <c r="I98" s="40" t="s">
        <v>322</v>
      </c>
      <c r="J98" s="41">
        <v>344232706</v>
      </c>
      <c r="K98" s="41">
        <v>258000000</v>
      </c>
      <c r="L98" s="40" t="s">
        <v>17</v>
      </c>
      <c r="M98" s="40" t="s">
        <v>353</v>
      </c>
      <c r="N98" s="40" t="s">
        <v>33</v>
      </c>
      <c r="O98" s="92">
        <v>45168</v>
      </c>
      <c r="P98" s="93">
        <v>45169</v>
      </c>
      <c r="Q98" s="55">
        <v>45657</v>
      </c>
    </row>
    <row r="99" spans="2:17" s="31" customFormat="1" ht="155.44999999999999" customHeight="1" x14ac:dyDescent="0.25">
      <c r="B99" s="43">
        <f t="shared" si="4"/>
        <v>4</v>
      </c>
      <c r="C99" s="40" t="s">
        <v>339</v>
      </c>
      <c r="D99" s="40" t="s">
        <v>340</v>
      </c>
      <c r="E99" s="40" t="s">
        <v>349</v>
      </c>
      <c r="F99" s="42" t="s">
        <v>354</v>
      </c>
      <c r="G99" s="40" t="s">
        <v>355</v>
      </c>
      <c r="H99" s="40" t="s">
        <v>352</v>
      </c>
      <c r="I99" s="40" t="s">
        <v>322</v>
      </c>
      <c r="J99" s="41">
        <v>33355882</v>
      </c>
      <c r="K99" s="41">
        <v>25000000</v>
      </c>
      <c r="L99" s="40" t="s">
        <v>17</v>
      </c>
      <c r="M99" s="40" t="s">
        <v>356</v>
      </c>
      <c r="N99" s="40" t="s">
        <v>357</v>
      </c>
      <c r="O99" s="92">
        <v>45168</v>
      </c>
      <c r="P99" s="93">
        <v>45169</v>
      </c>
      <c r="Q99" s="44" t="s">
        <v>358</v>
      </c>
    </row>
    <row r="100" spans="2:17" s="31" customFormat="1" ht="155.44999999999999" customHeight="1" x14ac:dyDescent="0.25">
      <c r="B100" s="43">
        <f t="shared" si="4"/>
        <v>5</v>
      </c>
      <c r="C100" s="40" t="s">
        <v>339</v>
      </c>
      <c r="D100" s="40" t="s">
        <v>340</v>
      </c>
      <c r="E100" s="40" t="s">
        <v>349</v>
      </c>
      <c r="F100" s="42" t="s">
        <v>359</v>
      </c>
      <c r="G100" s="40" t="s">
        <v>360</v>
      </c>
      <c r="H100" s="40" t="s">
        <v>352</v>
      </c>
      <c r="I100" s="40" t="s">
        <v>322</v>
      </c>
      <c r="J100" s="41">
        <v>26684706</v>
      </c>
      <c r="K100" s="41">
        <v>20000000</v>
      </c>
      <c r="L100" s="40" t="s">
        <v>17</v>
      </c>
      <c r="M100" s="40" t="s">
        <v>353</v>
      </c>
      <c r="N100" s="40" t="s">
        <v>33</v>
      </c>
      <c r="O100" s="92">
        <v>45168</v>
      </c>
      <c r="P100" s="93">
        <v>45169</v>
      </c>
      <c r="Q100" s="55">
        <v>45657</v>
      </c>
    </row>
    <row r="101" spans="2:17" s="31" customFormat="1" ht="155.44999999999999" customHeight="1" x14ac:dyDescent="0.25">
      <c r="B101" s="43">
        <f t="shared" si="4"/>
        <v>6</v>
      </c>
      <c r="C101" s="40" t="s">
        <v>339</v>
      </c>
      <c r="D101" s="40" t="s">
        <v>340</v>
      </c>
      <c r="E101" s="40" t="s">
        <v>349</v>
      </c>
      <c r="F101" s="42" t="s">
        <v>361</v>
      </c>
      <c r="G101" s="40" t="s">
        <v>362</v>
      </c>
      <c r="H101" s="40" t="s">
        <v>352</v>
      </c>
      <c r="I101" s="40" t="s">
        <v>322</v>
      </c>
      <c r="J101" s="41">
        <v>60000000</v>
      </c>
      <c r="K101" s="41">
        <v>45000000</v>
      </c>
      <c r="L101" s="40" t="s">
        <v>17</v>
      </c>
      <c r="M101" s="40" t="s">
        <v>356</v>
      </c>
      <c r="N101" s="40" t="s">
        <v>357</v>
      </c>
      <c r="O101" s="92">
        <v>45168</v>
      </c>
      <c r="P101" s="93">
        <v>45169</v>
      </c>
      <c r="Q101" s="44" t="s">
        <v>363</v>
      </c>
    </row>
    <row r="102" spans="2:17" s="31" customFormat="1" ht="155.44999999999999" customHeight="1" x14ac:dyDescent="0.25">
      <c r="B102" s="43">
        <f t="shared" si="4"/>
        <v>7</v>
      </c>
      <c r="C102" s="40" t="s">
        <v>339</v>
      </c>
      <c r="D102" s="40" t="s">
        <v>340</v>
      </c>
      <c r="E102" s="40" t="s">
        <v>349</v>
      </c>
      <c r="F102" s="42" t="s">
        <v>364</v>
      </c>
      <c r="G102" s="40" t="s">
        <v>365</v>
      </c>
      <c r="H102" s="40" t="s">
        <v>352</v>
      </c>
      <c r="I102" s="40" t="s">
        <v>322</v>
      </c>
      <c r="J102" s="41">
        <v>60000000</v>
      </c>
      <c r="K102" s="41">
        <v>45000000</v>
      </c>
      <c r="L102" s="40" t="s">
        <v>17</v>
      </c>
      <c r="M102" s="40" t="s">
        <v>366</v>
      </c>
      <c r="N102" s="40" t="s">
        <v>367</v>
      </c>
      <c r="O102" s="92">
        <v>45168</v>
      </c>
      <c r="P102" s="93">
        <v>45169</v>
      </c>
      <c r="Q102" s="44" t="s">
        <v>363</v>
      </c>
    </row>
    <row r="103" spans="2:17" s="31" customFormat="1" ht="155.44999999999999" customHeight="1" x14ac:dyDescent="0.25">
      <c r="B103" s="43">
        <f t="shared" si="4"/>
        <v>8</v>
      </c>
      <c r="C103" s="40" t="s">
        <v>339</v>
      </c>
      <c r="D103" s="40" t="s">
        <v>340</v>
      </c>
      <c r="E103" s="40" t="s">
        <v>349</v>
      </c>
      <c r="F103" s="42" t="s">
        <v>368</v>
      </c>
      <c r="G103" s="40" t="s">
        <v>369</v>
      </c>
      <c r="H103" s="40" t="s">
        <v>352</v>
      </c>
      <c r="I103" s="40" t="s">
        <v>322</v>
      </c>
      <c r="J103" s="41">
        <v>35000327</v>
      </c>
      <c r="K103" s="41">
        <v>26232500</v>
      </c>
      <c r="L103" s="40" t="s">
        <v>17</v>
      </c>
      <c r="M103" s="40" t="s">
        <v>370</v>
      </c>
      <c r="N103" s="40" t="s">
        <v>37</v>
      </c>
      <c r="O103" s="92">
        <v>45148</v>
      </c>
      <c r="P103" s="94">
        <v>45149</v>
      </c>
      <c r="Q103" s="55">
        <v>45229</v>
      </c>
    </row>
    <row r="104" spans="2:17" s="31" customFormat="1" ht="155.44999999999999" customHeight="1" x14ac:dyDescent="0.25">
      <c r="B104" s="24">
        <v>8</v>
      </c>
      <c r="C104" s="25" t="s">
        <v>339</v>
      </c>
      <c r="D104" s="25"/>
      <c r="E104" s="25"/>
      <c r="F104" s="25"/>
      <c r="G104" s="25"/>
      <c r="H104" s="26"/>
      <c r="I104" s="25"/>
      <c r="J104" s="27">
        <f>SUM(J96:J103)</f>
        <v>1157456080</v>
      </c>
      <c r="K104" s="27">
        <f>SUM(K96:K103)</f>
        <v>867232500</v>
      </c>
      <c r="L104" s="27"/>
      <c r="M104" s="27"/>
      <c r="N104" s="27"/>
      <c r="O104" s="27"/>
      <c r="P104" s="27"/>
      <c r="Q104" s="69"/>
    </row>
    <row r="105" spans="2:17" s="9" customFormat="1" ht="155.44999999999999" customHeight="1" x14ac:dyDescent="0.25">
      <c r="B105" s="15">
        <v>1</v>
      </c>
      <c r="C105" s="7" t="s">
        <v>148</v>
      </c>
      <c r="D105" s="7" t="s">
        <v>149</v>
      </c>
      <c r="E105" s="7" t="s">
        <v>150</v>
      </c>
      <c r="F105" s="7" t="s">
        <v>303</v>
      </c>
      <c r="G105" s="7" t="s">
        <v>304</v>
      </c>
      <c r="H105" s="7" t="s">
        <v>151</v>
      </c>
      <c r="I105" s="7" t="s">
        <v>152</v>
      </c>
      <c r="J105" s="8">
        <v>120000000</v>
      </c>
      <c r="K105" s="8">
        <v>102000000</v>
      </c>
      <c r="L105" s="7" t="s">
        <v>17</v>
      </c>
      <c r="M105" s="7" t="s">
        <v>318</v>
      </c>
      <c r="N105" s="7" t="s">
        <v>334</v>
      </c>
      <c r="O105" s="95">
        <v>45158</v>
      </c>
      <c r="P105" s="94">
        <v>45170</v>
      </c>
      <c r="Q105" s="55">
        <v>45275</v>
      </c>
    </row>
    <row r="106" spans="2:17" s="9" customFormat="1" ht="155.44999999999999" customHeight="1" x14ac:dyDescent="0.25">
      <c r="B106" s="15">
        <v>2</v>
      </c>
      <c r="C106" s="7" t="s">
        <v>148</v>
      </c>
      <c r="D106" s="7" t="s">
        <v>149</v>
      </c>
      <c r="E106" s="7" t="s">
        <v>150</v>
      </c>
      <c r="F106" s="7" t="s">
        <v>303</v>
      </c>
      <c r="G106" s="7" t="s">
        <v>304</v>
      </c>
      <c r="H106" s="7" t="s">
        <v>151</v>
      </c>
      <c r="I106" s="7" t="s">
        <v>153</v>
      </c>
      <c r="J106" s="8">
        <v>20000000</v>
      </c>
      <c r="K106" s="8">
        <v>8000000</v>
      </c>
      <c r="L106" s="7" t="s">
        <v>17</v>
      </c>
      <c r="M106" s="7" t="s">
        <v>318</v>
      </c>
      <c r="N106" s="7" t="s">
        <v>335</v>
      </c>
      <c r="O106" s="95">
        <v>45158</v>
      </c>
      <c r="P106" s="94">
        <v>45170</v>
      </c>
      <c r="Q106" s="55">
        <v>45275</v>
      </c>
    </row>
    <row r="107" spans="2:17" s="9" customFormat="1" ht="155.44999999999999" customHeight="1" x14ac:dyDescent="0.25">
      <c r="B107" s="15">
        <v>3</v>
      </c>
      <c r="C107" s="7" t="s">
        <v>148</v>
      </c>
      <c r="D107" s="7" t="s">
        <v>149</v>
      </c>
      <c r="E107" s="7" t="s">
        <v>150</v>
      </c>
      <c r="F107" s="7" t="s">
        <v>305</v>
      </c>
      <c r="G107" s="7" t="s">
        <v>306</v>
      </c>
      <c r="H107" s="7" t="s">
        <v>151</v>
      </c>
      <c r="I107" s="7" t="s">
        <v>154</v>
      </c>
      <c r="J107" s="8">
        <v>42000000</v>
      </c>
      <c r="K107" s="8">
        <v>35700000</v>
      </c>
      <c r="L107" s="7" t="s">
        <v>17</v>
      </c>
      <c r="M107" s="7" t="s">
        <v>319</v>
      </c>
      <c r="N107" s="10" t="s">
        <v>33</v>
      </c>
      <c r="O107" s="95">
        <v>45158</v>
      </c>
      <c r="P107" s="94">
        <v>45170</v>
      </c>
      <c r="Q107" s="55">
        <v>45275</v>
      </c>
    </row>
    <row r="108" spans="2:17" s="9" customFormat="1" ht="155.44999999999999" customHeight="1" x14ac:dyDescent="0.25">
      <c r="B108" s="15">
        <v>4</v>
      </c>
      <c r="C108" s="7" t="s">
        <v>148</v>
      </c>
      <c r="D108" s="7" t="s">
        <v>149</v>
      </c>
      <c r="E108" s="7" t="s">
        <v>150</v>
      </c>
      <c r="F108" s="7" t="s">
        <v>305</v>
      </c>
      <c r="G108" s="7" t="s">
        <v>306</v>
      </c>
      <c r="H108" s="7" t="s">
        <v>151</v>
      </c>
      <c r="I108" s="7" t="s">
        <v>153</v>
      </c>
      <c r="J108" s="8">
        <v>9250000</v>
      </c>
      <c r="K108" s="8">
        <v>3700000</v>
      </c>
      <c r="L108" s="7" t="s">
        <v>17</v>
      </c>
      <c r="M108" s="7" t="s">
        <v>320</v>
      </c>
      <c r="N108" s="10" t="s">
        <v>33</v>
      </c>
      <c r="O108" s="95">
        <v>45158</v>
      </c>
      <c r="P108" s="94">
        <v>45170</v>
      </c>
      <c r="Q108" s="55">
        <v>45275</v>
      </c>
    </row>
    <row r="109" spans="2:17" s="9" customFormat="1" ht="155.44999999999999" customHeight="1" x14ac:dyDescent="0.25">
      <c r="B109" s="15">
        <v>5</v>
      </c>
      <c r="C109" s="7" t="s">
        <v>148</v>
      </c>
      <c r="D109" s="7" t="s">
        <v>149</v>
      </c>
      <c r="E109" s="7" t="s">
        <v>150</v>
      </c>
      <c r="F109" s="7" t="s">
        <v>307</v>
      </c>
      <c r="G109" s="7" t="s">
        <v>308</v>
      </c>
      <c r="H109" s="7" t="s">
        <v>151</v>
      </c>
      <c r="I109" s="7" t="s">
        <v>152</v>
      </c>
      <c r="J109" s="8">
        <v>32000000</v>
      </c>
      <c r="K109" s="8">
        <v>27200000</v>
      </c>
      <c r="L109" s="7" t="s">
        <v>17</v>
      </c>
      <c r="M109" s="7" t="s">
        <v>321</v>
      </c>
      <c r="N109" s="7" t="s">
        <v>336</v>
      </c>
      <c r="O109" s="95">
        <v>45158</v>
      </c>
      <c r="P109" s="94">
        <v>45170</v>
      </c>
      <c r="Q109" s="55">
        <v>45275</v>
      </c>
    </row>
    <row r="110" spans="2:17" s="9" customFormat="1" ht="155.44999999999999" customHeight="1" x14ac:dyDescent="0.25">
      <c r="B110" s="15">
        <v>6</v>
      </c>
      <c r="C110" s="7" t="s">
        <v>148</v>
      </c>
      <c r="D110" s="7" t="s">
        <v>149</v>
      </c>
      <c r="E110" s="7" t="s">
        <v>150</v>
      </c>
      <c r="F110" s="7" t="s">
        <v>307</v>
      </c>
      <c r="G110" s="7" t="s">
        <v>308</v>
      </c>
      <c r="H110" s="7" t="s">
        <v>151</v>
      </c>
      <c r="I110" s="7" t="s">
        <v>153</v>
      </c>
      <c r="J110" s="8">
        <v>4000000</v>
      </c>
      <c r="K110" s="8">
        <v>1600000</v>
      </c>
      <c r="L110" s="7" t="s">
        <v>17</v>
      </c>
      <c r="M110" s="7" t="s">
        <v>321</v>
      </c>
      <c r="N110" s="7" t="s">
        <v>336</v>
      </c>
      <c r="O110" s="95">
        <v>45158</v>
      </c>
      <c r="P110" s="94">
        <v>45170</v>
      </c>
      <c r="Q110" s="55">
        <v>45275</v>
      </c>
    </row>
    <row r="111" spans="2:17" s="9" customFormat="1" ht="155.44999999999999" customHeight="1" x14ac:dyDescent="0.25">
      <c r="B111" s="15">
        <v>7</v>
      </c>
      <c r="C111" s="7" t="s">
        <v>148</v>
      </c>
      <c r="D111" s="7" t="s">
        <v>149</v>
      </c>
      <c r="E111" s="7" t="s">
        <v>150</v>
      </c>
      <c r="F111" s="7" t="s">
        <v>309</v>
      </c>
      <c r="G111" s="7" t="s">
        <v>310</v>
      </c>
      <c r="H111" s="7" t="s">
        <v>333</v>
      </c>
      <c r="I111" s="7" t="s">
        <v>322</v>
      </c>
      <c r="J111" s="8">
        <v>5566000</v>
      </c>
      <c r="K111" s="8">
        <v>4473116</v>
      </c>
      <c r="L111" s="7" t="s">
        <v>155</v>
      </c>
      <c r="M111" s="7" t="s">
        <v>323</v>
      </c>
      <c r="N111" s="7" t="s">
        <v>324</v>
      </c>
      <c r="O111" s="95">
        <v>45158</v>
      </c>
      <c r="P111" s="94">
        <v>45170</v>
      </c>
      <c r="Q111" s="55">
        <v>45247</v>
      </c>
    </row>
    <row r="112" spans="2:17" s="9" customFormat="1" ht="155.44999999999999" customHeight="1" x14ac:dyDescent="0.25">
      <c r="B112" s="15">
        <v>8</v>
      </c>
      <c r="C112" s="7" t="s">
        <v>148</v>
      </c>
      <c r="D112" s="7" t="s">
        <v>149</v>
      </c>
      <c r="E112" s="7" t="s">
        <v>150</v>
      </c>
      <c r="F112" s="7" t="s">
        <v>311</v>
      </c>
      <c r="G112" s="7" t="s">
        <v>310</v>
      </c>
      <c r="H112" s="7" t="s">
        <v>333</v>
      </c>
      <c r="I112" s="7" t="s">
        <v>322</v>
      </c>
      <c r="J112" s="8">
        <v>3200000</v>
      </c>
      <c r="K112" s="8">
        <v>2571680</v>
      </c>
      <c r="L112" s="7" t="s">
        <v>155</v>
      </c>
      <c r="M112" s="7" t="s">
        <v>325</v>
      </c>
      <c r="N112" s="10" t="s">
        <v>337</v>
      </c>
      <c r="O112" s="95">
        <v>45158</v>
      </c>
      <c r="P112" s="94">
        <v>45170</v>
      </c>
      <c r="Q112" s="55">
        <v>45247</v>
      </c>
    </row>
    <row r="113" spans="2:17" s="9" customFormat="1" ht="155.44999999999999" customHeight="1" x14ac:dyDescent="0.25">
      <c r="B113" s="15">
        <v>9</v>
      </c>
      <c r="C113" s="7" t="s">
        <v>148</v>
      </c>
      <c r="D113" s="7" t="s">
        <v>149</v>
      </c>
      <c r="E113" s="7" t="s">
        <v>150</v>
      </c>
      <c r="F113" s="7" t="s">
        <v>156</v>
      </c>
      <c r="G113" s="7" t="s">
        <v>157</v>
      </c>
      <c r="H113" s="7" t="s">
        <v>151</v>
      </c>
      <c r="I113" s="7" t="s">
        <v>154</v>
      </c>
      <c r="J113" s="8">
        <v>425000000</v>
      </c>
      <c r="K113" s="8">
        <v>42500000</v>
      </c>
      <c r="L113" s="7" t="s">
        <v>17</v>
      </c>
      <c r="M113" s="7" t="s">
        <v>158</v>
      </c>
      <c r="N113" s="10" t="s">
        <v>326</v>
      </c>
      <c r="O113" s="94" t="s">
        <v>543</v>
      </c>
      <c r="P113" s="94" t="s">
        <v>544</v>
      </c>
      <c r="Q113" s="55">
        <v>45184</v>
      </c>
    </row>
    <row r="114" spans="2:17" s="9" customFormat="1" ht="155.44999999999999" customHeight="1" x14ac:dyDescent="0.25">
      <c r="B114" s="15">
        <v>10</v>
      </c>
      <c r="C114" s="7" t="s">
        <v>148</v>
      </c>
      <c r="D114" s="7" t="s">
        <v>149</v>
      </c>
      <c r="E114" s="7" t="s">
        <v>150</v>
      </c>
      <c r="F114" s="7" t="s">
        <v>312</v>
      </c>
      <c r="G114" s="7" t="s">
        <v>313</v>
      </c>
      <c r="H114" s="7" t="s">
        <v>151</v>
      </c>
      <c r="I114" s="7" t="s">
        <v>152</v>
      </c>
      <c r="J114" s="8">
        <v>22000000</v>
      </c>
      <c r="K114" s="8">
        <v>18700000</v>
      </c>
      <c r="L114" s="7" t="s">
        <v>17</v>
      </c>
      <c r="M114" s="7" t="s">
        <v>327</v>
      </c>
      <c r="N114" s="10" t="s">
        <v>33</v>
      </c>
      <c r="O114" s="95">
        <v>45158</v>
      </c>
      <c r="P114" s="94">
        <v>45170</v>
      </c>
      <c r="Q114" s="55">
        <v>45245</v>
      </c>
    </row>
    <row r="115" spans="2:17" s="9" customFormat="1" ht="155.44999999999999" customHeight="1" x14ac:dyDescent="0.25">
      <c r="B115" s="15">
        <v>11</v>
      </c>
      <c r="C115" s="7" t="s">
        <v>148</v>
      </c>
      <c r="D115" s="7" t="s">
        <v>149</v>
      </c>
      <c r="E115" s="7" t="s">
        <v>150</v>
      </c>
      <c r="F115" s="7" t="s">
        <v>314</v>
      </c>
      <c r="G115" s="7" t="s">
        <v>315</v>
      </c>
      <c r="H115" s="7" t="s">
        <v>333</v>
      </c>
      <c r="I115" s="7" t="s">
        <v>322</v>
      </c>
      <c r="J115" s="8">
        <v>15000000</v>
      </c>
      <c r="K115" s="8">
        <v>12054750</v>
      </c>
      <c r="L115" s="7" t="s">
        <v>155</v>
      </c>
      <c r="M115" s="7" t="s">
        <v>328</v>
      </c>
      <c r="N115" s="10" t="s">
        <v>33</v>
      </c>
      <c r="O115" s="95">
        <v>45158</v>
      </c>
      <c r="P115" s="94">
        <v>45170</v>
      </c>
      <c r="Q115" s="55">
        <v>45247</v>
      </c>
    </row>
    <row r="116" spans="2:17" s="9" customFormat="1" ht="155.44999999999999" customHeight="1" x14ac:dyDescent="0.25">
      <c r="B116" s="15">
        <v>12</v>
      </c>
      <c r="C116" s="7" t="s">
        <v>148</v>
      </c>
      <c r="D116" s="7" t="s">
        <v>149</v>
      </c>
      <c r="E116" s="7" t="s">
        <v>150</v>
      </c>
      <c r="F116" s="7" t="s">
        <v>159</v>
      </c>
      <c r="G116" s="7" t="s">
        <v>160</v>
      </c>
      <c r="H116" s="7" t="s">
        <v>151</v>
      </c>
      <c r="I116" s="7" t="s">
        <v>152</v>
      </c>
      <c r="J116" s="8">
        <v>1550455000</v>
      </c>
      <c r="K116" s="8">
        <v>276821981</v>
      </c>
      <c r="L116" s="7" t="s">
        <v>17</v>
      </c>
      <c r="M116" s="7" t="s">
        <v>329</v>
      </c>
      <c r="N116" s="10" t="s">
        <v>330</v>
      </c>
      <c r="O116" s="94" t="s">
        <v>543</v>
      </c>
      <c r="P116" s="94" t="s">
        <v>544</v>
      </c>
      <c r="Q116" s="55">
        <v>45184</v>
      </c>
    </row>
    <row r="117" spans="2:17" s="9" customFormat="1" ht="155.44999999999999" customHeight="1" x14ac:dyDescent="0.25">
      <c r="B117" s="15">
        <v>13</v>
      </c>
      <c r="C117" s="7" t="s">
        <v>148</v>
      </c>
      <c r="D117" s="7" t="s">
        <v>149</v>
      </c>
      <c r="E117" s="7" t="s">
        <v>150</v>
      </c>
      <c r="F117" s="7" t="s">
        <v>316</v>
      </c>
      <c r="G117" s="7" t="s">
        <v>317</v>
      </c>
      <c r="H117" s="7" t="s">
        <v>151</v>
      </c>
      <c r="I117" s="7" t="s">
        <v>331</v>
      </c>
      <c r="J117" s="8">
        <v>245000000</v>
      </c>
      <c r="K117" s="8">
        <v>124391066</v>
      </c>
      <c r="L117" s="7" t="s">
        <v>17</v>
      </c>
      <c r="M117" s="7" t="s">
        <v>332</v>
      </c>
      <c r="N117" s="7" t="s">
        <v>338</v>
      </c>
      <c r="O117" s="95">
        <v>45158</v>
      </c>
      <c r="P117" s="94">
        <v>45170</v>
      </c>
      <c r="Q117" s="55">
        <v>45245</v>
      </c>
    </row>
    <row r="118" spans="2:17" s="31" customFormat="1" ht="155.44999999999999" customHeight="1" x14ac:dyDescent="0.25">
      <c r="B118" s="24">
        <v>13</v>
      </c>
      <c r="C118" s="25" t="s">
        <v>148</v>
      </c>
      <c r="D118" s="25"/>
      <c r="E118" s="25"/>
      <c r="F118" s="25"/>
      <c r="G118" s="25"/>
      <c r="H118" s="26"/>
      <c r="I118" s="25"/>
      <c r="J118" s="27">
        <f>SUM(J105:J117)</f>
        <v>2493471000</v>
      </c>
      <c r="K118" s="27">
        <f>SUM(K105:K117)</f>
        <v>659712593</v>
      </c>
      <c r="L118" s="27"/>
      <c r="M118" s="27"/>
      <c r="N118" s="27"/>
      <c r="O118" s="27"/>
      <c r="P118" s="27"/>
      <c r="Q118" s="69"/>
    </row>
    <row r="119" spans="2:17" s="38" customFormat="1" ht="155.44999999999999" customHeight="1" x14ac:dyDescent="0.25">
      <c r="B119" s="35">
        <v>1</v>
      </c>
      <c r="C119" s="36" t="s">
        <v>263</v>
      </c>
      <c r="D119" s="36" t="s">
        <v>264</v>
      </c>
      <c r="E119" s="36" t="s">
        <v>265</v>
      </c>
      <c r="F119" s="36" t="s">
        <v>545</v>
      </c>
      <c r="G119" s="36" t="s">
        <v>268</v>
      </c>
      <c r="H119" s="39" t="s">
        <v>275</v>
      </c>
      <c r="I119" s="36" t="s">
        <v>276</v>
      </c>
      <c r="J119" s="37">
        <f>98612585.8823529+86286012.6470588</f>
        <v>184898598.5294117</v>
      </c>
      <c r="K119" s="37">
        <f>83820698+73343110.75</f>
        <v>157163808.75</v>
      </c>
      <c r="L119" s="36" t="s">
        <v>283</v>
      </c>
      <c r="M119" s="36" t="s">
        <v>34</v>
      </c>
      <c r="N119" s="36" t="s">
        <v>285</v>
      </c>
      <c r="O119" s="96">
        <v>45157</v>
      </c>
      <c r="P119" s="96">
        <v>45189</v>
      </c>
      <c r="Q119" s="55" t="s">
        <v>518</v>
      </c>
    </row>
    <row r="120" spans="2:17" s="38" customFormat="1" ht="155.44999999999999" customHeight="1" x14ac:dyDescent="0.25">
      <c r="B120" s="35">
        <v>2</v>
      </c>
      <c r="C120" s="36" t="s">
        <v>263</v>
      </c>
      <c r="D120" s="36" t="s">
        <v>264</v>
      </c>
      <c r="E120" s="36" t="s">
        <v>265</v>
      </c>
      <c r="F120" s="36" t="s">
        <v>546</v>
      </c>
      <c r="G120" s="36" t="s">
        <v>269</v>
      </c>
      <c r="H120" s="39" t="s">
        <v>275</v>
      </c>
      <c r="I120" s="36" t="s">
        <v>277</v>
      </c>
      <c r="J120" s="37">
        <f>96504247.0588235+84441216.1764706</f>
        <v>180945463.2352941</v>
      </c>
      <c r="K120" s="37">
        <f>82028610+71775033.75</f>
        <v>153803643.75</v>
      </c>
      <c r="L120" s="36" t="s">
        <v>283</v>
      </c>
      <c r="M120" s="36" t="s">
        <v>34</v>
      </c>
      <c r="N120" s="36" t="s">
        <v>285</v>
      </c>
      <c r="O120" s="96">
        <v>45157</v>
      </c>
      <c r="P120" s="96">
        <v>45189</v>
      </c>
      <c r="Q120" s="55" t="s">
        <v>518</v>
      </c>
    </row>
    <row r="121" spans="2:17" s="38" customFormat="1" ht="155.44999999999999" customHeight="1" x14ac:dyDescent="0.25">
      <c r="B121" s="35">
        <v>3</v>
      </c>
      <c r="C121" s="36" t="s">
        <v>263</v>
      </c>
      <c r="D121" s="36" t="s">
        <v>264</v>
      </c>
      <c r="E121" s="36" t="s">
        <v>265</v>
      </c>
      <c r="F121" s="36" t="s">
        <v>547</v>
      </c>
      <c r="G121" s="36" t="s">
        <v>270</v>
      </c>
      <c r="H121" s="39" t="s">
        <v>275</v>
      </c>
      <c r="I121" s="36" t="s">
        <v>278</v>
      </c>
      <c r="J121" s="37">
        <f>72892306.8235294+63780768.4705882</f>
        <v>136673075.2941176</v>
      </c>
      <c r="K121" s="37">
        <f>61958460.8+54213653.2</f>
        <v>116172114</v>
      </c>
      <c r="L121" s="36" t="s">
        <v>283</v>
      </c>
      <c r="M121" s="36" t="s">
        <v>34</v>
      </c>
      <c r="N121" s="36" t="s">
        <v>285</v>
      </c>
      <c r="O121" s="96">
        <v>45157</v>
      </c>
      <c r="P121" s="96">
        <v>45189</v>
      </c>
      <c r="Q121" s="55" t="s">
        <v>518</v>
      </c>
    </row>
    <row r="122" spans="2:17" s="38" customFormat="1" ht="155.44999999999999" customHeight="1" x14ac:dyDescent="0.25">
      <c r="B122" s="35">
        <v>4</v>
      </c>
      <c r="C122" s="36" t="s">
        <v>263</v>
      </c>
      <c r="D122" s="36" t="s">
        <v>264</v>
      </c>
      <c r="E122" s="36" t="s">
        <v>265</v>
      </c>
      <c r="F122" s="36" t="s">
        <v>548</v>
      </c>
      <c r="G122" s="36" t="s">
        <v>271</v>
      </c>
      <c r="H122" s="39" t="s">
        <v>275</v>
      </c>
      <c r="I122" s="36" t="s">
        <v>279</v>
      </c>
      <c r="J122" s="37">
        <f>45138100.2352941+39495837.7058823</f>
        <v>84633937.941176414</v>
      </c>
      <c r="K122" s="37">
        <f>38367385.2+33571462.05</f>
        <v>71938847.25</v>
      </c>
      <c r="L122" s="36" t="s">
        <v>283</v>
      </c>
      <c r="M122" s="36" t="s">
        <v>34</v>
      </c>
      <c r="N122" s="36" t="s">
        <v>285</v>
      </c>
      <c r="O122" s="96">
        <v>45157</v>
      </c>
      <c r="P122" s="96">
        <v>45189</v>
      </c>
      <c r="Q122" s="55" t="s">
        <v>518</v>
      </c>
    </row>
    <row r="123" spans="2:17" s="38" customFormat="1" ht="155.44999999999999" customHeight="1" x14ac:dyDescent="0.25">
      <c r="B123" s="35">
        <v>5</v>
      </c>
      <c r="C123" s="36" t="s">
        <v>263</v>
      </c>
      <c r="D123" s="36" t="s">
        <v>264</v>
      </c>
      <c r="E123" s="36" t="s">
        <v>265</v>
      </c>
      <c r="F123" s="36" t="s">
        <v>549</v>
      </c>
      <c r="G123" s="36" t="s">
        <v>272</v>
      </c>
      <c r="H123" s="39" t="s">
        <v>275</v>
      </c>
      <c r="I123" s="36" t="s">
        <v>280</v>
      </c>
      <c r="J123" s="37">
        <f>55746864+48778506</f>
        <v>104525370</v>
      </c>
      <c r="K123" s="37">
        <f>47384834.4+41461730.1</f>
        <v>88846564.5</v>
      </c>
      <c r="L123" s="36" t="s">
        <v>283</v>
      </c>
      <c r="M123" s="36" t="s">
        <v>34</v>
      </c>
      <c r="N123" s="36" t="s">
        <v>285</v>
      </c>
      <c r="O123" s="96">
        <v>45157</v>
      </c>
      <c r="P123" s="96">
        <v>45189</v>
      </c>
      <c r="Q123" s="55" t="s">
        <v>518</v>
      </c>
    </row>
    <row r="124" spans="2:17" s="38" customFormat="1" ht="155.44999999999999" customHeight="1" x14ac:dyDescent="0.25">
      <c r="B124" s="35">
        <v>6</v>
      </c>
      <c r="C124" s="36" t="s">
        <v>263</v>
      </c>
      <c r="D124" s="36" t="s">
        <v>264</v>
      </c>
      <c r="E124" s="36" t="s">
        <v>265</v>
      </c>
      <c r="F124" s="36" t="s">
        <v>550</v>
      </c>
      <c r="G124" s="36" t="s">
        <v>273</v>
      </c>
      <c r="H124" s="39" t="s">
        <v>275</v>
      </c>
      <c r="I124" s="36" t="s">
        <v>281</v>
      </c>
      <c r="J124" s="37">
        <f>44748659.7647059+39155077.2941176</f>
        <v>83903737.058823496</v>
      </c>
      <c r="K124" s="37">
        <f>38036360.8+33281815.7</f>
        <v>71318176.5</v>
      </c>
      <c r="L124" s="36" t="s">
        <v>283</v>
      </c>
      <c r="M124" s="36" t="s">
        <v>34</v>
      </c>
      <c r="N124" s="36" t="s">
        <v>285</v>
      </c>
      <c r="O124" s="96">
        <v>45157</v>
      </c>
      <c r="P124" s="96">
        <v>45189</v>
      </c>
      <c r="Q124" s="55" t="s">
        <v>518</v>
      </c>
    </row>
    <row r="125" spans="2:17" s="38" customFormat="1" ht="155.44999999999999" customHeight="1" x14ac:dyDescent="0.25">
      <c r="B125" s="35">
        <v>7</v>
      </c>
      <c r="C125" s="36" t="s">
        <v>263</v>
      </c>
      <c r="D125" s="36" t="s">
        <v>264</v>
      </c>
      <c r="E125" s="36" t="s">
        <v>266</v>
      </c>
      <c r="F125" s="36" t="s">
        <v>267</v>
      </c>
      <c r="G125" s="36" t="s">
        <v>274</v>
      </c>
      <c r="H125" s="39" t="s">
        <v>275</v>
      </c>
      <c r="I125" s="36" t="s">
        <v>282</v>
      </c>
      <c r="J125" s="37">
        <v>114118162</v>
      </c>
      <c r="K125" s="37">
        <v>85588621</v>
      </c>
      <c r="L125" s="36" t="s">
        <v>283</v>
      </c>
      <c r="M125" s="36" t="s">
        <v>284</v>
      </c>
      <c r="N125" s="36" t="s">
        <v>286</v>
      </c>
      <c r="O125" s="96">
        <v>45158</v>
      </c>
      <c r="P125" s="96">
        <v>45199</v>
      </c>
      <c r="Q125" s="55" t="s">
        <v>519</v>
      </c>
    </row>
    <row r="126" spans="2:17" s="31" customFormat="1" ht="155.44999999999999" customHeight="1" x14ac:dyDescent="0.25">
      <c r="B126" s="24">
        <v>7</v>
      </c>
      <c r="C126" s="25" t="s">
        <v>263</v>
      </c>
      <c r="D126" s="25"/>
      <c r="E126" s="25"/>
      <c r="F126" s="25"/>
      <c r="G126" s="25"/>
      <c r="H126" s="26"/>
      <c r="I126" s="25"/>
      <c r="J126" s="27">
        <f>SUM(J119:J125)</f>
        <v>889698344.05882323</v>
      </c>
      <c r="K126" s="27">
        <f>SUM(K119:K125)</f>
        <v>744831775.75</v>
      </c>
      <c r="L126" s="27"/>
      <c r="M126" s="27"/>
      <c r="N126" s="27"/>
      <c r="O126" s="27"/>
      <c r="P126" s="27"/>
      <c r="Q126" s="69"/>
    </row>
    <row r="127" spans="2:17" s="38" customFormat="1" ht="155.44999999999999" customHeight="1" x14ac:dyDescent="0.25">
      <c r="B127" s="35">
        <v>1</v>
      </c>
      <c r="C127" s="36" t="s">
        <v>223</v>
      </c>
      <c r="D127" s="36" t="s">
        <v>224</v>
      </c>
      <c r="E127" s="36"/>
      <c r="F127" s="36" t="s">
        <v>225</v>
      </c>
      <c r="G127" s="36" t="s">
        <v>243</v>
      </c>
      <c r="H127" s="36" t="s">
        <v>246</v>
      </c>
      <c r="I127" s="36" t="s">
        <v>248</v>
      </c>
      <c r="J127" s="37">
        <v>833625000</v>
      </c>
      <c r="K127" s="37">
        <v>333450000</v>
      </c>
      <c r="L127" s="36" t="s">
        <v>17</v>
      </c>
      <c r="M127" s="36" t="s">
        <v>251</v>
      </c>
      <c r="N127" s="36" t="s">
        <v>37</v>
      </c>
      <c r="O127" s="93" t="s">
        <v>551</v>
      </c>
      <c r="P127" s="93" t="s">
        <v>551</v>
      </c>
      <c r="Q127" s="55">
        <v>46022</v>
      </c>
    </row>
    <row r="128" spans="2:17" s="38" customFormat="1" ht="155.44999999999999" customHeight="1" x14ac:dyDescent="0.25">
      <c r="B128" s="35">
        <v>2</v>
      </c>
      <c r="C128" s="36" t="s">
        <v>223</v>
      </c>
      <c r="D128" s="36" t="s">
        <v>224</v>
      </c>
      <c r="E128" s="36"/>
      <c r="F128" s="36" t="s">
        <v>226</v>
      </c>
      <c r="G128" s="36" t="s">
        <v>243</v>
      </c>
      <c r="H128" s="36" t="s">
        <v>246</v>
      </c>
      <c r="I128" s="36" t="s">
        <v>248</v>
      </c>
      <c r="J128" s="37">
        <v>3624875000</v>
      </c>
      <c r="K128" s="37">
        <v>1449950000</v>
      </c>
      <c r="L128" s="36" t="s">
        <v>250</v>
      </c>
      <c r="M128" s="36" t="s">
        <v>251</v>
      </c>
      <c r="N128" s="36" t="s">
        <v>37</v>
      </c>
      <c r="O128" s="93" t="s">
        <v>551</v>
      </c>
      <c r="P128" s="93" t="s">
        <v>551</v>
      </c>
      <c r="Q128" s="55">
        <v>46022</v>
      </c>
    </row>
    <row r="129" spans="2:17" s="38" customFormat="1" ht="155.44999999999999" customHeight="1" x14ac:dyDescent="0.25">
      <c r="B129" s="35">
        <v>3</v>
      </c>
      <c r="C129" s="36" t="s">
        <v>223</v>
      </c>
      <c r="D129" s="36" t="s">
        <v>224</v>
      </c>
      <c r="E129" s="36"/>
      <c r="F129" s="36" t="s">
        <v>227</v>
      </c>
      <c r="G129" s="36" t="s">
        <v>243</v>
      </c>
      <c r="H129" s="36" t="s">
        <v>246</v>
      </c>
      <c r="I129" s="36" t="s">
        <v>248</v>
      </c>
      <c r="J129" s="37">
        <v>4000000</v>
      </c>
      <c r="K129" s="37">
        <v>1600000</v>
      </c>
      <c r="L129" s="36" t="s">
        <v>250</v>
      </c>
      <c r="M129" s="36" t="s">
        <v>251</v>
      </c>
      <c r="N129" s="36" t="s">
        <v>37</v>
      </c>
      <c r="O129" s="93" t="s">
        <v>551</v>
      </c>
      <c r="P129" s="93" t="s">
        <v>551</v>
      </c>
      <c r="Q129" s="55">
        <v>46022</v>
      </c>
    </row>
    <row r="130" spans="2:17" s="38" customFormat="1" ht="155.44999999999999" customHeight="1" x14ac:dyDescent="0.25">
      <c r="B130" s="35">
        <v>4</v>
      </c>
      <c r="C130" s="36" t="s">
        <v>223</v>
      </c>
      <c r="D130" s="36" t="s">
        <v>224</v>
      </c>
      <c r="E130" s="36"/>
      <c r="F130" s="36" t="s">
        <v>228</v>
      </c>
      <c r="G130" s="36" t="s">
        <v>243</v>
      </c>
      <c r="H130" s="36" t="s">
        <v>246</v>
      </c>
      <c r="I130" s="36" t="s">
        <v>248</v>
      </c>
      <c r="J130" s="37">
        <v>157657500</v>
      </c>
      <c r="K130" s="37">
        <v>63063000</v>
      </c>
      <c r="L130" s="36" t="s">
        <v>17</v>
      </c>
      <c r="M130" s="36" t="s">
        <v>252</v>
      </c>
      <c r="N130" s="36" t="s">
        <v>37</v>
      </c>
      <c r="O130" s="93" t="s">
        <v>551</v>
      </c>
      <c r="P130" s="93" t="s">
        <v>551</v>
      </c>
      <c r="Q130" s="55">
        <v>46022</v>
      </c>
    </row>
    <row r="131" spans="2:17" s="38" customFormat="1" ht="155.44999999999999" customHeight="1" x14ac:dyDescent="0.25">
      <c r="B131" s="35">
        <v>5</v>
      </c>
      <c r="C131" s="36" t="s">
        <v>223</v>
      </c>
      <c r="D131" s="36" t="s">
        <v>224</v>
      </c>
      <c r="E131" s="36"/>
      <c r="F131" s="36" t="s">
        <v>229</v>
      </c>
      <c r="G131" s="36" t="s">
        <v>244</v>
      </c>
      <c r="H131" s="36" t="s">
        <v>246</v>
      </c>
      <c r="I131" s="36" t="s">
        <v>248</v>
      </c>
      <c r="J131" s="37">
        <v>592342500</v>
      </c>
      <c r="K131" s="37">
        <v>236937000</v>
      </c>
      <c r="L131" s="36" t="s">
        <v>17</v>
      </c>
      <c r="M131" s="36" t="s">
        <v>252</v>
      </c>
      <c r="N131" s="36" t="s">
        <v>37</v>
      </c>
      <c r="O131" s="93" t="s">
        <v>551</v>
      </c>
      <c r="P131" s="93" t="s">
        <v>551</v>
      </c>
      <c r="Q131" s="55">
        <v>46022</v>
      </c>
    </row>
    <row r="132" spans="2:17" s="38" customFormat="1" ht="155.44999999999999" customHeight="1" x14ac:dyDescent="0.25">
      <c r="B132" s="35">
        <v>6</v>
      </c>
      <c r="C132" s="36" t="s">
        <v>223</v>
      </c>
      <c r="D132" s="36" t="s">
        <v>224</v>
      </c>
      <c r="E132" s="36"/>
      <c r="F132" s="36" t="s">
        <v>230</v>
      </c>
      <c r="G132" s="36" t="s">
        <v>243</v>
      </c>
      <c r="H132" s="36" t="s">
        <v>246</v>
      </c>
      <c r="I132" s="36" t="s">
        <v>248</v>
      </c>
      <c r="J132" s="37">
        <v>177650000</v>
      </c>
      <c r="K132" s="37">
        <v>71060000</v>
      </c>
      <c r="L132" s="36" t="s">
        <v>17</v>
      </c>
      <c r="M132" s="36" t="s">
        <v>253</v>
      </c>
      <c r="N132" s="36" t="s">
        <v>37</v>
      </c>
      <c r="O132" s="93" t="s">
        <v>551</v>
      </c>
      <c r="P132" s="93" t="s">
        <v>551</v>
      </c>
      <c r="Q132" s="55">
        <v>46022</v>
      </c>
    </row>
    <row r="133" spans="2:17" s="38" customFormat="1" ht="155.44999999999999" customHeight="1" x14ac:dyDescent="0.25">
      <c r="B133" s="35">
        <v>7</v>
      </c>
      <c r="C133" s="36" t="s">
        <v>223</v>
      </c>
      <c r="D133" s="36" t="s">
        <v>224</v>
      </c>
      <c r="E133" s="36"/>
      <c r="F133" s="36" t="s">
        <v>231</v>
      </c>
      <c r="G133" s="36" t="s">
        <v>244</v>
      </c>
      <c r="H133" s="36" t="s">
        <v>246</v>
      </c>
      <c r="I133" s="36" t="s">
        <v>248</v>
      </c>
      <c r="J133" s="37">
        <v>72350000</v>
      </c>
      <c r="K133" s="37">
        <v>28940000</v>
      </c>
      <c r="L133" s="36" t="s">
        <v>17</v>
      </c>
      <c r="M133" s="36" t="s">
        <v>253</v>
      </c>
      <c r="N133" s="36" t="s">
        <v>37</v>
      </c>
      <c r="O133" s="93" t="s">
        <v>551</v>
      </c>
      <c r="P133" s="93" t="s">
        <v>551</v>
      </c>
      <c r="Q133" s="55">
        <v>46022</v>
      </c>
    </row>
    <row r="134" spans="2:17" s="38" customFormat="1" ht="155.44999999999999" customHeight="1" x14ac:dyDescent="0.25">
      <c r="B134" s="35">
        <v>8</v>
      </c>
      <c r="C134" s="36" t="s">
        <v>223</v>
      </c>
      <c r="D134" s="36" t="s">
        <v>224</v>
      </c>
      <c r="E134" s="36"/>
      <c r="F134" s="36" t="s">
        <v>232</v>
      </c>
      <c r="G134" s="36" t="s">
        <v>243</v>
      </c>
      <c r="H134" s="36" t="s">
        <v>246</v>
      </c>
      <c r="I134" s="36" t="s">
        <v>248</v>
      </c>
      <c r="J134" s="37">
        <v>1356380000</v>
      </c>
      <c r="K134" s="37">
        <v>678190000</v>
      </c>
      <c r="L134" s="36" t="s">
        <v>17</v>
      </c>
      <c r="M134" s="36" t="s">
        <v>254</v>
      </c>
      <c r="N134" s="36" t="s">
        <v>37</v>
      </c>
      <c r="O134" s="93" t="s">
        <v>551</v>
      </c>
      <c r="P134" s="93" t="s">
        <v>551</v>
      </c>
      <c r="Q134" s="55">
        <v>46022</v>
      </c>
    </row>
    <row r="135" spans="2:17" s="38" customFormat="1" ht="155.44999999999999" customHeight="1" x14ac:dyDescent="0.25">
      <c r="B135" s="35">
        <v>9</v>
      </c>
      <c r="C135" s="36" t="s">
        <v>223</v>
      </c>
      <c r="D135" s="36" t="s">
        <v>224</v>
      </c>
      <c r="E135" s="36"/>
      <c r="F135" s="36" t="s">
        <v>233</v>
      </c>
      <c r="G135" s="36" t="s">
        <v>243</v>
      </c>
      <c r="H135" s="36" t="s">
        <v>246</v>
      </c>
      <c r="I135" s="36" t="s">
        <v>248</v>
      </c>
      <c r="J135" s="37">
        <v>1182650652</v>
      </c>
      <c r="K135" s="37">
        <v>591325326</v>
      </c>
      <c r="L135" s="36" t="s">
        <v>250</v>
      </c>
      <c r="M135" s="36" t="s">
        <v>254</v>
      </c>
      <c r="N135" s="36" t="s">
        <v>37</v>
      </c>
      <c r="O135" s="93" t="s">
        <v>551</v>
      </c>
      <c r="P135" s="93" t="s">
        <v>551</v>
      </c>
      <c r="Q135" s="55">
        <v>46022</v>
      </c>
    </row>
    <row r="136" spans="2:17" s="38" customFormat="1" ht="155.44999999999999" customHeight="1" x14ac:dyDescent="0.25">
      <c r="B136" s="35">
        <v>10</v>
      </c>
      <c r="C136" s="36" t="s">
        <v>223</v>
      </c>
      <c r="D136" s="36" t="s">
        <v>224</v>
      </c>
      <c r="E136" s="36"/>
      <c r="F136" s="36" t="s">
        <v>233</v>
      </c>
      <c r="G136" s="36" t="s">
        <v>243</v>
      </c>
      <c r="H136" s="36" t="s">
        <v>246</v>
      </c>
      <c r="I136" s="36" t="s">
        <v>248</v>
      </c>
      <c r="J136" s="37">
        <v>10000000</v>
      </c>
      <c r="K136" s="37">
        <v>5000000</v>
      </c>
      <c r="L136" s="36" t="s">
        <v>250</v>
      </c>
      <c r="M136" s="36" t="s">
        <v>254</v>
      </c>
      <c r="N136" s="36" t="s">
        <v>37</v>
      </c>
      <c r="O136" s="93" t="s">
        <v>551</v>
      </c>
      <c r="P136" s="93" t="s">
        <v>551</v>
      </c>
      <c r="Q136" s="55">
        <v>46022</v>
      </c>
    </row>
    <row r="137" spans="2:17" s="38" customFormat="1" ht="155.44999999999999" customHeight="1" x14ac:dyDescent="0.25">
      <c r="B137" s="35">
        <v>11</v>
      </c>
      <c r="C137" s="36" t="s">
        <v>223</v>
      </c>
      <c r="D137" s="36" t="s">
        <v>224</v>
      </c>
      <c r="E137" s="36"/>
      <c r="F137" s="36" t="s">
        <v>234</v>
      </c>
      <c r="G137" s="36" t="s">
        <v>244</v>
      </c>
      <c r="H137" s="36" t="s">
        <v>246</v>
      </c>
      <c r="I137" s="36" t="s">
        <v>248</v>
      </c>
      <c r="J137" s="37">
        <v>294117648</v>
      </c>
      <c r="K137" s="37">
        <v>250000000</v>
      </c>
      <c r="L137" s="36" t="s">
        <v>17</v>
      </c>
      <c r="M137" s="36" t="s">
        <v>255</v>
      </c>
      <c r="N137" s="36" t="s">
        <v>37</v>
      </c>
      <c r="O137" s="93" t="s">
        <v>551</v>
      </c>
      <c r="P137" s="93" t="s">
        <v>551</v>
      </c>
      <c r="Q137" s="55">
        <v>46022</v>
      </c>
    </row>
    <row r="138" spans="2:17" s="38" customFormat="1" ht="155.44999999999999" customHeight="1" x14ac:dyDescent="0.25">
      <c r="B138" s="35">
        <v>12</v>
      </c>
      <c r="C138" s="36" t="s">
        <v>223</v>
      </c>
      <c r="D138" s="36" t="s">
        <v>224</v>
      </c>
      <c r="E138" s="36"/>
      <c r="F138" s="36" t="s">
        <v>235</v>
      </c>
      <c r="G138" s="36" t="s">
        <v>245</v>
      </c>
      <c r="H138" s="36" t="s">
        <v>247</v>
      </c>
      <c r="I138" s="36" t="s">
        <v>248</v>
      </c>
      <c r="J138" s="37">
        <v>411764706</v>
      </c>
      <c r="K138" s="37">
        <v>350000000</v>
      </c>
      <c r="L138" s="36" t="s">
        <v>17</v>
      </c>
      <c r="M138" s="36" t="s">
        <v>256</v>
      </c>
      <c r="N138" s="36" t="s">
        <v>37</v>
      </c>
      <c r="O138" s="93" t="s">
        <v>551</v>
      </c>
      <c r="P138" s="93" t="s">
        <v>551</v>
      </c>
      <c r="Q138" s="55">
        <v>45657</v>
      </c>
    </row>
    <row r="139" spans="2:17" s="38" customFormat="1" ht="155.44999999999999" customHeight="1" x14ac:dyDescent="0.25">
      <c r="B139" s="35">
        <v>13</v>
      </c>
      <c r="C139" s="36" t="s">
        <v>223</v>
      </c>
      <c r="D139" s="36" t="s">
        <v>224</v>
      </c>
      <c r="E139" s="36"/>
      <c r="F139" s="36" t="s">
        <v>236</v>
      </c>
      <c r="G139" s="36" t="s">
        <v>245</v>
      </c>
      <c r="H139" s="36" t="s">
        <v>247</v>
      </c>
      <c r="I139" s="36" t="s">
        <v>249</v>
      </c>
      <c r="J139" s="37">
        <v>83529411.790000007</v>
      </c>
      <c r="K139" s="37">
        <v>71000000</v>
      </c>
      <c r="L139" s="36" t="s">
        <v>250</v>
      </c>
      <c r="M139" s="36" t="s">
        <v>257</v>
      </c>
      <c r="N139" s="36" t="s">
        <v>37</v>
      </c>
      <c r="O139" s="93" t="s">
        <v>551</v>
      </c>
      <c r="P139" s="93" t="s">
        <v>551</v>
      </c>
      <c r="Q139" s="55">
        <v>45657</v>
      </c>
    </row>
    <row r="140" spans="2:17" s="38" customFormat="1" ht="155.44999999999999" customHeight="1" x14ac:dyDescent="0.25">
      <c r="B140" s="35">
        <v>14</v>
      </c>
      <c r="C140" s="36" t="s">
        <v>223</v>
      </c>
      <c r="D140" s="36" t="s">
        <v>224</v>
      </c>
      <c r="E140" s="36"/>
      <c r="F140" s="36" t="s">
        <v>237</v>
      </c>
      <c r="G140" s="36" t="s">
        <v>245</v>
      </c>
      <c r="H140" s="36" t="s">
        <v>247</v>
      </c>
      <c r="I140" s="36" t="s">
        <v>249</v>
      </c>
      <c r="J140" s="37">
        <v>225294117.65000001</v>
      </c>
      <c r="K140" s="37">
        <v>191500000</v>
      </c>
      <c r="L140" s="36" t="s">
        <v>250</v>
      </c>
      <c r="M140" s="36" t="s">
        <v>258</v>
      </c>
      <c r="N140" s="36" t="s">
        <v>37</v>
      </c>
      <c r="O140" s="93" t="s">
        <v>551</v>
      </c>
      <c r="P140" s="93" t="s">
        <v>551</v>
      </c>
      <c r="Q140" s="55">
        <v>46022</v>
      </c>
    </row>
    <row r="141" spans="2:17" s="38" customFormat="1" ht="155.44999999999999" customHeight="1" x14ac:dyDescent="0.25">
      <c r="B141" s="35">
        <v>15</v>
      </c>
      <c r="C141" s="36" t="s">
        <v>223</v>
      </c>
      <c r="D141" s="36" t="s">
        <v>224</v>
      </c>
      <c r="E141" s="36"/>
      <c r="F141" s="36" t="s">
        <v>238</v>
      </c>
      <c r="G141" s="36" t="s">
        <v>245</v>
      </c>
      <c r="H141" s="36" t="s">
        <v>247</v>
      </c>
      <c r="I141" s="36" t="s">
        <v>249</v>
      </c>
      <c r="J141" s="37">
        <v>10000000</v>
      </c>
      <c r="K141" s="37">
        <v>8500000</v>
      </c>
      <c r="L141" s="36" t="s">
        <v>250</v>
      </c>
      <c r="M141" s="36" t="s">
        <v>259</v>
      </c>
      <c r="N141" s="36" t="s">
        <v>37</v>
      </c>
      <c r="O141" s="93" t="s">
        <v>551</v>
      </c>
      <c r="P141" s="93" t="s">
        <v>551</v>
      </c>
      <c r="Q141" s="55">
        <v>46022</v>
      </c>
    </row>
    <row r="142" spans="2:17" s="38" customFormat="1" ht="155.44999999999999" customHeight="1" x14ac:dyDescent="0.25">
      <c r="B142" s="35">
        <v>16</v>
      </c>
      <c r="C142" s="36" t="s">
        <v>223</v>
      </c>
      <c r="D142" s="36" t="s">
        <v>224</v>
      </c>
      <c r="E142" s="36"/>
      <c r="F142" s="36" t="s">
        <v>239</v>
      </c>
      <c r="G142" s="36" t="s">
        <v>243</v>
      </c>
      <c r="H142" s="36" t="s">
        <v>246</v>
      </c>
      <c r="I142" s="36" t="s">
        <v>248</v>
      </c>
      <c r="J142" s="37">
        <v>370000000</v>
      </c>
      <c r="K142" s="37">
        <v>185000000</v>
      </c>
      <c r="L142" s="36" t="s">
        <v>250</v>
      </c>
      <c r="M142" s="36" t="s">
        <v>260</v>
      </c>
      <c r="N142" s="36" t="s">
        <v>37</v>
      </c>
      <c r="O142" s="93">
        <v>45184</v>
      </c>
      <c r="P142" s="93">
        <v>45184</v>
      </c>
      <c r="Q142" s="55">
        <v>46022</v>
      </c>
    </row>
    <row r="143" spans="2:17" s="38" customFormat="1" ht="155.44999999999999" customHeight="1" x14ac:dyDescent="0.25">
      <c r="B143" s="35">
        <v>17</v>
      </c>
      <c r="C143" s="36" t="s">
        <v>223</v>
      </c>
      <c r="D143" s="36" t="s">
        <v>224</v>
      </c>
      <c r="E143" s="36"/>
      <c r="F143" s="36" t="s">
        <v>240</v>
      </c>
      <c r="G143" s="36" t="s">
        <v>243</v>
      </c>
      <c r="H143" s="36" t="s">
        <v>246</v>
      </c>
      <c r="I143" s="36" t="s">
        <v>248</v>
      </c>
      <c r="J143" s="37">
        <v>90000000</v>
      </c>
      <c r="K143" s="37">
        <v>45000000</v>
      </c>
      <c r="L143" s="36" t="s">
        <v>250</v>
      </c>
      <c r="M143" s="36" t="s">
        <v>260</v>
      </c>
      <c r="N143" s="36" t="s">
        <v>37</v>
      </c>
      <c r="O143" s="93">
        <v>45184</v>
      </c>
      <c r="P143" s="93">
        <v>45184</v>
      </c>
      <c r="Q143" s="55">
        <v>46022</v>
      </c>
    </row>
    <row r="144" spans="2:17" s="38" customFormat="1" ht="155.44999999999999" customHeight="1" x14ac:dyDescent="0.25">
      <c r="B144" s="35">
        <v>18</v>
      </c>
      <c r="C144" s="36" t="s">
        <v>223</v>
      </c>
      <c r="D144" s="36" t="s">
        <v>224</v>
      </c>
      <c r="E144" s="36"/>
      <c r="F144" s="36" t="s">
        <v>241</v>
      </c>
      <c r="G144" s="36" t="s">
        <v>243</v>
      </c>
      <c r="H144" s="36" t="s">
        <v>246</v>
      </c>
      <c r="I144" s="36" t="s">
        <v>248</v>
      </c>
      <c r="J144" s="37">
        <v>30000000</v>
      </c>
      <c r="K144" s="37">
        <v>15000000</v>
      </c>
      <c r="L144" s="36" t="s">
        <v>250</v>
      </c>
      <c r="M144" s="36" t="s">
        <v>260</v>
      </c>
      <c r="N144" s="36" t="s">
        <v>33</v>
      </c>
      <c r="O144" s="93">
        <v>45184</v>
      </c>
      <c r="P144" s="93">
        <v>45184</v>
      </c>
      <c r="Q144" s="55">
        <v>46022</v>
      </c>
    </row>
    <row r="145" spans="2:17" s="38" customFormat="1" ht="155.44999999999999" customHeight="1" x14ac:dyDescent="0.25">
      <c r="B145" s="35">
        <v>19</v>
      </c>
      <c r="C145" s="36" t="s">
        <v>223</v>
      </c>
      <c r="D145" s="36" t="s">
        <v>224</v>
      </c>
      <c r="E145" s="36"/>
      <c r="F145" s="36" t="s">
        <v>242</v>
      </c>
      <c r="G145" s="36"/>
      <c r="H145" s="36"/>
      <c r="I145" s="36" t="s">
        <v>248</v>
      </c>
      <c r="J145" s="37">
        <v>100000000</v>
      </c>
      <c r="K145" s="37">
        <v>75000000</v>
      </c>
      <c r="L145" s="36" t="s">
        <v>250</v>
      </c>
      <c r="M145" s="36" t="s">
        <v>526</v>
      </c>
      <c r="N145" s="36" t="s">
        <v>37</v>
      </c>
      <c r="O145" s="97" t="s">
        <v>262</v>
      </c>
      <c r="P145" s="93">
        <v>45199</v>
      </c>
      <c r="Q145" s="55">
        <v>46022</v>
      </c>
    </row>
    <row r="146" spans="2:17" s="31" customFormat="1" ht="155.44999999999999" customHeight="1" x14ac:dyDescent="0.25">
      <c r="B146" s="24">
        <v>19</v>
      </c>
      <c r="C146" s="25" t="s">
        <v>223</v>
      </c>
      <c r="D146" s="25"/>
      <c r="E146" s="25"/>
      <c r="F146" s="25"/>
      <c r="G146" s="25"/>
      <c r="H146" s="26"/>
      <c r="I146" s="25"/>
      <c r="J146" s="27">
        <f>SUM(J127:J145)</f>
        <v>9626236535.4400005</v>
      </c>
      <c r="K146" s="27">
        <f>SUM(K127:K145)</f>
        <v>4650515326</v>
      </c>
      <c r="L146" s="27"/>
      <c r="M146" s="27"/>
      <c r="N146" s="27"/>
      <c r="O146" s="27"/>
      <c r="P146" s="27"/>
      <c r="Q146" s="69"/>
    </row>
    <row r="147" spans="2:17" s="9" customFormat="1" ht="155.44999999999999" customHeight="1" x14ac:dyDescent="0.25">
      <c r="B147" s="15">
        <v>1</v>
      </c>
      <c r="C147" s="7" t="s">
        <v>161</v>
      </c>
      <c r="D147" s="7" t="s">
        <v>162</v>
      </c>
      <c r="E147" s="68" t="s">
        <v>131</v>
      </c>
      <c r="F147" s="7" t="s">
        <v>163</v>
      </c>
      <c r="G147" s="7" t="s">
        <v>164</v>
      </c>
      <c r="H147" s="10" t="s">
        <v>165</v>
      </c>
      <c r="I147" s="7" t="s">
        <v>166</v>
      </c>
      <c r="J147" s="8">
        <v>56000000</v>
      </c>
      <c r="K147" s="8">
        <v>42786516.853932582</v>
      </c>
      <c r="L147" s="7" t="s">
        <v>155</v>
      </c>
      <c r="M147" s="7" t="s">
        <v>167</v>
      </c>
      <c r="N147" s="7" t="s">
        <v>33</v>
      </c>
      <c r="O147" s="94">
        <v>45128</v>
      </c>
      <c r="P147" s="94" t="s">
        <v>527</v>
      </c>
      <c r="Q147" s="55">
        <v>45289</v>
      </c>
    </row>
    <row r="148" spans="2:17" s="9" customFormat="1" ht="155.44999999999999" customHeight="1" x14ac:dyDescent="0.25">
      <c r="B148" s="15">
        <f t="shared" ref="B148:B149" si="5">B147+1</f>
        <v>2</v>
      </c>
      <c r="C148" s="7" t="s">
        <v>161</v>
      </c>
      <c r="D148" s="7" t="s">
        <v>162</v>
      </c>
      <c r="E148" s="68" t="s">
        <v>131</v>
      </c>
      <c r="F148" s="7" t="s">
        <v>163</v>
      </c>
      <c r="G148" s="7" t="s">
        <v>168</v>
      </c>
      <c r="H148" s="10" t="s">
        <v>165</v>
      </c>
      <c r="I148" s="7" t="s">
        <v>166</v>
      </c>
      <c r="J148" s="8">
        <v>20000000</v>
      </c>
      <c r="K148" s="8">
        <v>15280898.876404494</v>
      </c>
      <c r="L148" s="7" t="s">
        <v>155</v>
      </c>
      <c r="M148" s="7" t="s">
        <v>169</v>
      </c>
      <c r="N148" s="7" t="s">
        <v>33</v>
      </c>
      <c r="O148" s="94">
        <v>45128</v>
      </c>
      <c r="P148" s="94" t="s">
        <v>527</v>
      </c>
      <c r="Q148" s="55">
        <v>45289</v>
      </c>
    </row>
    <row r="149" spans="2:17" s="9" customFormat="1" ht="155.44999999999999" customHeight="1" x14ac:dyDescent="0.25">
      <c r="B149" s="15">
        <f t="shared" si="5"/>
        <v>3</v>
      </c>
      <c r="C149" s="7" t="s">
        <v>161</v>
      </c>
      <c r="D149" s="7" t="s">
        <v>162</v>
      </c>
      <c r="E149" s="7" t="s">
        <v>131</v>
      </c>
      <c r="F149" s="7" t="s">
        <v>163</v>
      </c>
      <c r="G149" s="7" t="s">
        <v>170</v>
      </c>
      <c r="H149" s="10" t="s">
        <v>165</v>
      </c>
      <c r="I149" s="7" t="s">
        <v>166</v>
      </c>
      <c r="J149" s="8">
        <v>11131544</v>
      </c>
      <c r="K149" s="8">
        <v>8505000</v>
      </c>
      <c r="L149" s="7" t="s">
        <v>155</v>
      </c>
      <c r="M149" s="7" t="s">
        <v>210</v>
      </c>
      <c r="N149" s="7" t="s">
        <v>33</v>
      </c>
      <c r="O149" s="94">
        <v>45128</v>
      </c>
      <c r="P149" s="94" t="s">
        <v>527</v>
      </c>
      <c r="Q149" s="55">
        <v>45289</v>
      </c>
    </row>
    <row r="150" spans="2:17" s="9" customFormat="1" ht="155.44999999999999" customHeight="1" x14ac:dyDescent="0.25">
      <c r="B150" s="15">
        <v>4</v>
      </c>
      <c r="C150" s="7" t="s">
        <v>161</v>
      </c>
      <c r="D150" s="7" t="s">
        <v>162</v>
      </c>
      <c r="E150" s="7" t="s">
        <v>131</v>
      </c>
      <c r="F150" s="7" t="s">
        <v>172</v>
      </c>
      <c r="G150" s="7" t="s">
        <v>173</v>
      </c>
      <c r="H150" s="10" t="s">
        <v>171</v>
      </c>
      <c r="I150" s="7" t="s">
        <v>152</v>
      </c>
      <c r="J150" s="8">
        <v>104917647</v>
      </c>
      <c r="K150" s="8">
        <v>89180000</v>
      </c>
      <c r="L150" s="7" t="s">
        <v>155</v>
      </c>
      <c r="M150" s="7" t="s">
        <v>174</v>
      </c>
      <c r="N150" s="10" t="s">
        <v>33</v>
      </c>
      <c r="O150" s="94">
        <v>45133</v>
      </c>
      <c r="P150" s="94" t="s">
        <v>527</v>
      </c>
      <c r="Q150" s="55">
        <v>45260</v>
      </c>
    </row>
    <row r="151" spans="2:17" s="9" customFormat="1" ht="155.44999999999999" customHeight="1" x14ac:dyDescent="0.25">
      <c r="B151" s="15">
        <v>5</v>
      </c>
      <c r="C151" s="7" t="s">
        <v>161</v>
      </c>
      <c r="D151" s="7" t="s">
        <v>162</v>
      </c>
      <c r="E151" s="7" t="s">
        <v>30</v>
      </c>
      <c r="F151" s="7" t="s">
        <v>181</v>
      </c>
      <c r="G151" s="7" t="s">
        <v>182</v>
      </c>
      <c r="H151" s="10" t="s">
        <v>183</v>
      </c>
      <c r="I151" s="7" t="s">
        <v>152</v>
      </c>
      <c r="J151" s="8">
        <v>100588235</v>
      </c>
      <c r="K151" s="8">
        <v>85500000</v>
      </c>
      <c r="L151" s="7" t="s">
        <v>155</v>
      </c>
      <c r="M151" s="7" t="s">
        <v>184</v>
      </c>
      <c r="N151" s="10" t="s">
        <v>33</v>
      </c>
      <c r="O151" s="94">
        <v>45128</v>
      </c>
      <c r="P151" s="94" t="s">
        <v>527</v>
      </c>
      <c r="Q151" s="55">
        <v>45260</v>
      </c>
    </row>
    <row r="152" spans="2:17" s="9" customFormat="1" ht="155.44999999999999" customHeight="1" x14ac:dyDescent="0.25">
      <c r="B152" s="15">
        <v>6</v>
      </c>
      <c r="C152" s="7" t="s">
        <v>161</v>
      </c>
      <c r="D152" s="7" t="s">
        <v>162</v>
      </c>
      <c r="E152" s="7" t="s">
        <v>30</v>
      </c>
      <c r="F152" s="7" t="s">
        <v>181</v>
      </c>
      <c r="G152" s="7" t="s">
        <v>182</v>
      </c>
      <c r="H152" s="10" t="s">
        <v>183</v>
      </c>
      <c r="I152" s="7" t="s">
        <v>153</v>
      </c>
      <c r="J152" s="8">
        <v>11250000</v>
      </c>
      <c r="K152" s="8">
        <v>4500000</v>
      </c>
      <c r="L152" s="7" t="s">
        <v>155</v>
      </c>
      <c r="M152" s="7" t="s">
        <v>184</v>
      </c>
      <c r="N152" s="7" t="s">
        <v>33</v>
      </c>
      <c r="O152" s="94">
        <v>45128</v>
      </c>
      <c r="P152" s="94" t="s">
        <v>527</v>
      </c>
      <c r="Q152" s="55">
        <v>45260</v>
      </c>
    </row>
    <row r="153" spans="2:17" s="9" customFormat="1" ht="155.44999999999999" customHeight="1" x14ac:dyDescent="0.25">
      <c r="B153" s="15">
        <v>7</v>
      </c>
      <c r="C153" s="7" t="s">
        <v>161</v>
      </c>
      <c r="D153" s="7" t="s">
        <v>162</v>
      </c>
      <c r="E153" s="12" t="s">
        <v>30</v>
      </c>
      <c r="F153" s="7" t="s">
        <v>175</v>
      </c>
      <c r="G153" s="7" t="s">
        <v>176</v>
      </c>
      <c r="H153" s="10" t="s">
        <v>177</v>
      </c>
      <c r="I153" s="7" t="s">
        <v>152</v>
      </c>
      <c r="J153" s="8">
        <v>62029412</v>
      </c>
      <c r="K153" s="8">
        <v>52725000</v>
      </c>
      <c r="L153" s="7" t="s">
        <v>155</v>
      </c>
      <c r="M153" s="7" t="s">
        <v>178</v>
      </c>
      <c r="N153" s="7" t="s">
        <v>33</v>
      </c>
      <c r="O153" s="94">
        <v>45138</v>
      </c>
      <c r="P153" s="94" t="s">
        <v>527</v>
      </c>
      <c r="Q153" s="55">
        <v>45260</v>
      </c>
    </row>
    <row r="154" spans="2:17" s="9" customFormat="1" ht="155.44999999999999" customHeight="1" x14ac:dyDescent="0.25">
      <c r="B154" s="15">
        <v>8</v>
      </c>
      <c r="C154" s="7" t="s">
        <v>161</v>
      </c>
      <c r="D154" s="7" t="s">
        <v>162</v>
      </c>
      <c r="E154" s="12" t="s">
        <v>30</v>
      </c>
      <c r="F154" s="7" t="s">
        <v>175</v>
      </c>
      <c r="G154" s="7" t="s">
        <v>176</v>
      </c>
      <c r="H154" s="10" t="s">
        <v>177</v>
      </c>
      <c r="I154" s="7" t="s">
        <v>153</v>
      </c>
      <c r="J154" s="8">
        <v>6937500</v>
      </c>
      <c r="K154" s="8">
        <v>2775000</v>
      </c>
      <c r="L154" s="7" t="s">
        <v>155</v>
      </c>
      <c r="M154" s="7" t="s">
        <v>178</v>
      </c>
      <c r="N154" s="7" t="s">
        <v>33</v>
      </c>
      <c r="O154" s="94">
        <v>45138</v>
      </c>
      <c r="P154" s="94" t="s">
        <v>527</v>
      </c>
      <c r="Q154" s="55">
        <v>45260</v>
      </c>
    </row>
    <row r="155" spans="2:17" s="9" customFormat="1" ht="155.44999999999999" customHeight="1" x14ac:dyDescent="0.25">
      <c r="B155" s="15">
        <v>9</v>
      </c>
      <c r="C155" s="7" t="s">
        <v>161</v>
      </c>
      <c r="D155" s="7" t="s">
        <v>162</v>
      </c>
      <c r="E155" s="12" t="s">
        <v>30</v>
      </c>
      <c r="F155" s="7" t="s">
        <v>179</v>
      </c>
      <c r="G155" s="7" t="s">
        <v>180</v>
      </c>
      <c r="H155" s="10" t="s">
        <v>177</v>
      </c>
      <c r="I155" s="7" t="s">
        <v>166</v>
      </c>
      <c r="J155" s="8">
        <v>102379193.75148889</v>
      </c>
      <c r="K155" s="8">
        <v>82350000</v>
      </c>
      <c r="L155" s="7" t="s">
        <v>155</v>
      </c>
      <c r="M155" s="7" t="s">
        <v>211</v>
      </c>
      <c r="N155" s="7" t="s">
        <v>33</v>
      </c>
      <c r="O155" s="94">
        <v>45138</v>
      </c>
      <c r="P155" s="94" t="s">
        <v>527</v>
      </c>
      <c r="Q155" s="55">
        <v>45260</v>
      </c>
    </row>
    <row r="156" spans="2:17" s="9" customFormat="1" ht="155.44999999999999" customHeight="1" x14ac:dyDescent="0.25">
      <c r="B156" s="15">
        <f t="shared" ref="B156" si="6">B155+1</f>
        <v>10</v>
      </c>
      <c r="C156" s="7" t="s">
        <v>161</v>
      </c>
      <c r="D156" s="7" t="s">
        <v>162</v>
      </c>
      <c r="E156" s="12" t="s">
        <v>215</v>
      </c>
      <c r="F156" s="7" t="s">
        <v>208</v>
      </c>
      <c r="G156" s="7" t="s">
        <v>209</v>
      </c>
      <c r="H156" s="10"/>
      <c r="I156" s="7" t="s">
        <v>166</v>
      </c>
      <c r="J156" s="8">
        <v>180000000</v>
      </c>
      <c r="K156" s="8">
        <v>45000000</v>
      </c>
      <c r="L156" s="7" t="s">
        <v>155</v>
      </c>
      <c r="M156" s="7" t="s">
        <v>212</v>
      </c>
      <c r="N156" s="7" t="s">
        <v>213</v>
      </c>
      <c r="O156" s="94">
        <v>45149</v>
      </c>
      <c r="P156" s="94" t="s">
        <v>527</v>
      </c>
      <c r="Q156" s="55" t="s">
        <v>214</v>
      </c>
    </row>
    <row r="157" spans="2:17" s="31" customFormat="1" ht="155.44999999999999" customHeight="1" x14ac:dyDescent="0.25">
      <c r="B157" s="24">
        <v>10</v>
      </c>
      <c r="C157" s="25" t="s">
        <v>161</v>
      </c>
      <c r="D157" s="25"/>
      <c r="E157" s="25"/>
      <c r="F157" s="25"/>
      <c r="G157" s="25"/>
      <c r="H157" s="26"/>
      <c r="I157" s="25"/>
      <c r="J157" s="27">
        <f>SUM(J147:J156)</f>
        <v>655233531.75148892</v>
      </c>
      <c r="K157" s="27">
        <f>SUM(K147:K156)</f>
        <v>428602415.73033708</v>
      </c>
      <c r="L157" s="27"/>
      <c r="M157" s="27"/>
      <c r="N157" s="27"/>
      <c r="O157" s="27"/>
      <c r="P157" s="27"/>
      <c r="Q157" s="69"/>
    </row>
    <row r="158" spans="2:17" s="11" customFormat="1" ht="155.44999999999999" customHeight="1" x14ac:dyDescent="0.25">
      <c r="B158" s="15">
        <v>1</v>
      </c>
      <c r="C158" s="7" t="s">
        <v>185</v>
      </c>
      <c r="D158" s="7" t="s">
        <v>162</v>
      </c>
      <c r="E158" s="7" t="s">
        <v>186</v>
      </c>
      <c r="F158" s="7" t="s">
        <v>187</v>
      </c>
      <c r="G158" s="7" t="s">
        <v>188</v>
      </c>
      <c r="H158" s="7" t="s">
        <v>189</v>
      </c>
      <c r="I158" s="7" t="s">
        <v>166</v>
      </c>
      <c r="J158" s="8">
        <v>2884632</v>
      </c>
      <c r="K158" s="8">
        <v>2600000</v>
      </c>
      <c r="L158" s="7" t="s">
        <v>155</v>
      </c>
      <c r="M158" s="7" t="s">
        <v>190</v>
      </c>
      <c r="N158" s="10" t="s">
        <v>33</v>
      </c>
      <c r="O158" s="94">
        <v>45125</v>
      </c>
      <c r="P158" s="94" t="s">
        <v>527</v>
      </c>
      <c r="Q158" s="55">
        <v>45214</v>
      </c>
    </row>
    <row r="159" spans="2:17" s="11" customFormat="1" ht="155.44999999999999" customHeight="1" x14ac:dyDescent="0.25">
      <c r="B159" s="15">
        <v>2</v>
      </c>
      <c r="C159" s="7" t="s">
        <v>185</v>
      </c>
      <c r="D159" s="7" t="s">
        <v>162</v>
      </c>
      <c r="E159" s="7" t="s">
        <v>186</v>
      </c>
      <c r="F159" s="7" t="s">
        <v>191</v>
      </c>
      <c r="G159" s="7" t="s">
        <v>192</v>
      </c>
      <c r="H159" s="7" t="s">
        <v>171</v>
      </c>
      <c r="I159" s="7" t="s">
        <v>166</v>
      </c>
      <c r="J159" s="8">
        <v>109467647</v>
      </c>
      <c r="K159" s="8">
        <v>91000000</v>
      </c>
      <c r="L159" s="7" t="s">
        <v>155</v>
      </c>
      <c r="M159" s="7" t="s">
        <v>193</v>
      </c>
      <c r="N159" s="7" t="s">
        <v>33</v>
      </c>
      <c r="O159" s="94">
        <v>45133</v>
      </c>
      <c r="P159" s="94" t="s">
        <v>527</v>
      </c>
      <c r="Q159" s="55">
        <v>45260</v>
      </c>
    </row>
    <row r="160" spans="2:17" s="11" customFormat="1" ht="155.44999999999999" customHeight="1" x14ac:dyDescent="0.25">
      <c r="B160" s="15">
        <v>3</v>
      </c>
      <c r="C160" s="7" t="s">
        <v>185</v>
      </c>
      <c r="D160" s="7" t="s">
        <v>162</v>
      </c>
      <c r="E160" s="7" t="s">
        <v>186</v>
      </c>
      <c r="F160" s="7" t="s">
        <v>216</v>
      </c>
      <c r="G160" s="7" t="s">
        <v>529</v>
      </c>
      <c r="H160" s="7" t="s">
        <v>219</v>
      </c>
      <c r="I160" s="7" t="s">
        <v>166</v>
      </c>
      <c r="J160" s="8">
        <v>570930000</v>
      </c>
      <c r="K160" s="8">
        <v>513837000</v>
      </c>
      <c r="L160" s="7" t="s">
        <v>155</v>
      </c>
      <c r="M160" s="7" t="s">
        <v>221</v>
      </c>
      <c r="N160" s="10" t="s">
        <v>213</v>
      </c>
      <c r="O160" s="94" t="s">
        <v>528</v>
      </c>
      <c r="P160" s="94" t="s">
        <v>528</v>
      </c>
      <c r="Q160" s="55">
        <v>45229</v>
      </c>
    </row>
    <row r="161" spans="2:17" s="11" customFormat="1" ht="155.44999999999999" customHeight="1" x14ac:dyDescent="0.25">
      <c r="B161" s="15">
        <v>4</v>
      </c>
      <c r="C161" s="7" t="s">
        <v>185</v>
      </c>
      <c r="D161" s="7" t="s">
        <v>162</v>
      </c>
      <c r="E161" s="12" t="s">
        <v>215</v>
      </c>
      <c r="F161" s="7" t="s">
        <v>217</v>
      </c>
      <c r="G161" s="7" t="s">
        <v>218</v>
      </c>
      <c r="H161" s="7" t="s">
        <v>220</v>
      </c>
      <c r="I161" s="7" t="s">
        <v>166</v>
      </c>
      <c r="J161" s="8">
        <v>180000000</v>
      </c>
      <c r="K161" s="8">
        <v>45000000</v>
      </c>
      <c r="L161" s="7" t="s">
        <v>155</v>
      </c>
      <c r="M161" s="7" t="s">
        <v>221</v>
      </c>
      <c r="N161" s="10" t="s">
        <v>213</v>
      </c>
      <c r="O161" s="94">
        <v>45149</v>
      </c>
      <c r="P161" s="94" t="s">
        <v>527</v>
      </c>
      <c r="Q161" s="55" t="s">
        <v>222</v>
      </c>
    </row>
    <row r="162" spans="2:17" s="11" customFormat="1" ht="155.44999999999999" customHeight="1" x14ac:dyDescent="0.25">
      <c r="B162" s="15">
        <v>5</v>
      </c>
      <c r="C162" s="7" t="s">
        <v>185</v>
      </c>
      <c r="D162" s="7" t="s">
        <v>162</v>
      </c>
      <c r="E162" s="7" t="s">
        <v>186</v>
      </c>
      <c r="F162" s="7" t="s">
        <v>520</v>
      </c>
      <c r="G162" s="7" t="s">
        <v>521</v>
      </c>
      <c r="H162" s="7" t="s">
        <v>522</v>
      </c>
      <c r="I162" s="7" t="s">
        <v>166</v>
      </c>
      <c r="J162" s="8">
        <v>80629412</v>
      </c>
      <c r="K162" s="8">
        <v>62000000</v>
      </c>
      <c r="L162" s="7" t="s">
        <v>523</v>
      </c>
      <c r="M162" s="7" t="s">
        <v>524</v>
      </c>
      <c r="N162" s="10" t="s">
        <v>33</v>
      </c>
      <c r="O162" s="94">
        <v>45141</v>
      </c>
      <c r="P162" s="94">
        <v>45148</v>
      </c>
      <c r="Q162" s="55" t="s">
        <v>19</v>
      </c>
    </row>
    <row r="163" spans="2:17" s="31" customFormat="1" ht="155.44999999999999" customHeight="1" x14ac:dyDescent="0.25">
      <c r="B163" s="24">
        <v>5</v>
      </c>
      <c r="C163" s="25" t="s">
        <v>185</v>
      </c>
      <c r="D163" s="25"/>
      <c r="E163" s="25"/>
      <c r="F163" s="25"/>
      <c r="G163" s="25"/>
      <c r="H163" s="26"/>
      <c r="I163" s="25"/>
      <c r="J163" s="27">
        <f>SUM(J158:J162)</f>
        <v>943911691</v>
      </c>
      <c r="K163" s="27">
        <f>SUM(K158:K162)</f>
        <v>714437000</v>
      </c>
      <c r="L163" s="27"/>
      <c r="M163" s="27"/>
      <c r="N163" s="27"/>
      <c r="O163" s="27"/>
      <c r="P163" s="27"/>
      <c r="Q163" s="69"/>
    </row>
    <row r="164" spans="2:17" s="9" customFormat="1" ht="155.44999999999999" customHeight="1" x14ac:dyDescent="0.25">
      <c r="B164" s="15">
        <v>1</v>
      </c>
      <c r="C164" s="7" t="s">
        <v>195</v>
      </c>
      <c r="D164" s="7" t="s">
        <v>196</v>
      </c>
      <c r="E164" s="7" t="s">
        <v>55</v>
      </c>
      <c r="F164" s="7" t="s">
        <v>197</v>
      </c>
      <c r="G164" s="7" t="s">
        <v>198</v>
      </c>
      <c r="H164" s="10" t="s">
        <v>199</v>
      </c>
      <c r="I164" s="7" t="s">
        <v>194</v>
      </c>
      <c r="J164" s="8">
        <v>573236366</v>
      </c>
      <c r="K164" s="8">
        <v>254169243</v>
      </c>
      <c r="L164" s="7" t="s">
        <v>17</v>
      </c>
      <c r="M164" s="7" t="s">
        <v>200</v>
      </c>
      <c r="N164" s="7" t="s">
        <v>201</v>
      </c>
      <c r="O164" s="53" t="s">
        <v>525</v>
      </c>
      <c r="P164" s="53">
        <v>45126</v>
      </c>
      <c r="Q164" s="55" t="s">
        <v>18</v>
      </c>
    </row>
    <row r="165" spans="2:17" s="9" customFormat="1" ht="155.44999999999999" customHeight="1" x14ac:dyDescent="0.25">
      <c r="B165" s="34">
        <v>2</v>
      </c>
      <c r="C165" s="18" t="s">
        <v>195</v>
      </c>
      <c r="D165" s="18" t="s">
        <v>196</v>
      </c>
      <c r="E165" s="18" t="s">
        <v>55</v>
      </c>
      <c r="F165" s="18" t="s">
        <v>202</v>
      </c>
      <c r="G165" s="18" t="s">
        <v>203</v>
      </c>
      <c r="H165" s="19" t="s">
        <v>199</v>
      </c>
      <c r="I165" s="18" t="s">
        <v>194</v>
      </c>
      <c r="J165" s="20">
        <v>271621771</v>
      </c>
      <c r="K165" s="20">
        <v>142538630</v>
      </c>
      <c r="L165" s="18" t="s">
        <v>155</v>
      </c>
      <c r="M165" s="18" t="s">
        <v>200</v>
      </c>
      <c r="N165" s="18" t="s">
        <v>201</v>
      </c>
      <c r="O165" s="94">
        <v>45138</v>
      </c>
      <c r="P165" s="53">
        <v>45138</v>
      </c>
      <c r="Q165" s="55" t="s">
        <v>58</v>
      </c>
    </row>
    <row r="166" spans="2:17" s="31" customFormat="1" ht="155.44999999999999" customHeight="1" x14ac:dyDescent="0.25">
      <c r="B166" s="24">
        <v>2</v>
      </c>
      <c r="C166" s="25" t="s">
        <v>195</v>
      </c>
      <c r="D166" s="25"/>
      <c r="E166" s="25"/>
      <c r="F166" s="25"/>
      <c r="G166" s="25"/>
      <c r="H166" s="26"/>
      <c r="I166" s="25"/>
      <c r="J166" s="27">
        <f>SUM(J164:J165)</f>
        <v>844858137</v>
      </c>
      <c r="K166" s="27">
        <f>SUM(K164:K165)</f>
        <v>396707873</v>
      </c>
      <c r="L166" s="27"/>
      <c r="M166" s="27"/>
      <c r="N166" s="27"/>
      <c r="O166" s="27"/>
      <c r="P166" s="27"/>
      <c r="Q166" s="69"/>
    </row>
    <row r="167" spans="2:17" s="38" customFormat="1" ht="155.44999999999999" customHeight="1" x14ac:dyDescent="0.25">
      <c r="B167" s="57">
        <v>1</v>
      </c>
      <c r="C167" s="58" t="s">
        <v>511</v>
      </c>
      <c r="D167" s="58" t="s">
        <v>505</v>
      </c>
      <c r="E167" s="58" t="s">
        <v>506</v>
      </c>
      <c r="F167" s="58" t="s">
        <v>507</v>
      </c>
      <c r="G167" s="58" t="s">
        <v>508</v>
      </c>
      <c r="H167" s="59" t="s">
        <v>509</v>
      </c>
      <c r="I167" s="58" t="s">
        <v>194</v>
      </c>
      <c r="J167" s="60">
        <v>931709627.33333337</v>
      </c>
      <c r="K167" s="60">
        <v>741286792</v>
      </c>
      <c r="L167" s="58" t="s">
        <v>17</v>
      </c>
      <c r="M167" s="58" t="s">
        <v>510</v>
      </c>
      <c r="N167" s="59" t="s">
        <v>37</v>
      </c>
      <c r="O167" s="53">
        <v>45183</v>
      </c>
      <c r="P167" s="53">
        <v>45183</v>
      </c>
      <c r="Q167" s="56" t="s">
        <v>18</v>
      </c>
    </row>
    <row r="168" spans="2:17" s="31" customFormat="1" ht="155.44999999999999" customHeight="1" x14ac:dyDescent="0.25">
      <c r="B168" s="24">
        <v>1</v>
      </c>
      <c r="C168" s="25" t="s">
        <v>511</v>
      </c>
      <c r="D168" s="25"/>
      <c r="E168" s="25"/>
      <c r="F168" s="25"/>
      <c r="G168" s="25"/>
      <c r="H168" s="26"/>
      <c r="I168" s="25"/>
      <c r="J168" s="27">
        <f>SUM(J167)</f>
        <v>931709627.33333337</v>
      </c>
      <c r="K168" s="27">
        <f>SUM(K167)</f>
        <v>741286792</v>
      </c>
      <c r="L168" s="27"/>
      <c r="M168" s="27"/>
      <c r="N168" s="27"/>
      <c r="O168" s="27"/>
      <c r="P168" s="27"/>
      <c r="Q168" s="69"/>
    </row>
    <row r="169" spans="2:17" s="70" customFormat="1" ht="155.44999999999999" customHeight="1" x14ac:dyDescent="0.25">
      <c r="B169" s="78">
        <v>1</v>
      </c>
      <c r="C169" s="76" t="s">
        <v>530</v>
      </c>
      <c r="D169" s="76" t="s">
        <v>531</v>
      </c>
      <c r="E169" s="76" t="s">
        <v>265</v>
      </c>
      <c r="F169" s="76" t="s">
        <v>532</v>
      </c>
      <c r="G169" s="76" t="s">
        <v>533</v>
      </c>
      <c r="H169" s="77" t="s">
        <v>534</v>
      </c>
      <c r="I169" s="76" t="s">
        <v>535</v>
      </c>
      <c r="J169" s="71">
        <v>47058823.619999997</v>
      </c>
      <c r="K169" s="71">
        <v>40000000.077</v>
      </c>
      <c r="L169" s="71" t="s">
        <v>17</v>
      </c>
      <c r="M169" s="88" t="s">
        <v>536</v>
      </c>
      <c r="N169" s="88" t="s">
        <v>33</v>
      </c>
      <c r="O169" s="53">
        <v>45199</v>
      </c>
      <c r="P169" s="53">
        <v>45199</v>
      </c>
      <c r="Q169" s="90" t="s">
        <v>19</v>
      </c>
    </row>
    <row r="170" spans="2:17" s="70" customFormat="1" ht="155.44999999999999" customHeight="1" x14ac:dyDescent="0.25">
      <c r="B170" s="78">
        <v>2</v>
      </c>
      <c r="C170" s="76" t="s">
        <v>530</v>
      </c>
      <c r="D170" s="76" t="s">
        <v>531</v>
      </c>
      <c r="E170" s="76" t="s">
        <v>265</v>
      </c>
      <c r="F170" s="76" t="s">
        <v>537</v>
      </c>
      <c r="G170" s="76" t="s">
        <v>538</v>
      </c>
      <c r="H170" s="77" t="s">
        <v>20</v>
      </c>
      <c r="I170" s="76" t="s">
        <v>535</v>
      </c>
      <c r="J170" s="71">
        <v>144000000.25999999</v>
      </c>
      <c r="K170" s="71">
        <v>122400000</v>
      </c>
      <c r="L170" s="71" t="s">
        <v>17</v>
      </c>
      <c r="M170" s="88" t="s">
        <v>539</v>
      </c>
      <c r="N170" s="88" t="s">
        <v>33</v>
      </c>
      <c r="O170" s="53">
        <v>45199</v>
      </c>
      <c r="P170" s="53">
        <v>45199</v>
      </c>
      <c r="Q170" s="90" t="s">
        <v>19</v>
      </c>
    </row>
    <row r="171" spans="2:17" s="70" customFormat="1" ht="155.44999999999999" customHeight="1" x14ac:dyDescent="0.25">
      <c r="B171" s="79">
        <v>3</v>
      </c>
      <c r="C171" s="80" t="s">
        <v>530</v>
      </c>
      <c r="D171" s="80" t="s">
        <v>531</v>
      </c>
      <c r="E171" s="80" t="s">
        <v>27</v>
      </c>
      <c r="F171" s="80" t="s">
        <v>540</v>
      </c>
      <c r="G171" s="80" t="s">
        <v>541</v>
      </c>
      <c r="H171" s="81" t="s">
        <v>28</v>
      </c>
      <c r="I171" s="80" t="s">
        <v>535</v>
      </c>
      <c r="J171" s="82">
        <v>221617647.06</v>
      </c>
      <c r="K171" s="82">
        <v>188375000</v>
      </c>
      <c r="L171" s="82" t="s">
        <v>17</v>
      </c>
      <c r="M171" s="89" t="s">
        <v>542</v>
      </c>
      <c r="N171" s="89" t="s">
        <v>37</v>
      </c>
      <c r="O171" s="53">
        <v>45199</v>
      </c>
      <c r="P171" s="53">
        <v>45199</v>
      </c>
      <c r="Q171" s="91" t="s">
        <v>19</v>
      </c>
    </row>
    <row r="172" spans="2:17" s="70" customFormat="1" ht="99.6" customHeight="1" thickBot="1" x14ac:dyDescent="0.3">
      <c r="B172" s="83">
        <v>3</v>
      </c>
      <c r="C172" s="84" t="s">
        <v>530</v>
      </c>
      <c r="D172" s="84"/>
      <c r="E172" s="84"/>
      <c r="F172" s="84"/>
      <c r="G172" s="84"/>
      <c r="H172" s="85"/>
      <c r="I172" s="84"/>
      <c r="J172" s="86">
        <f>J169+J170+J171</f>
        <v>412676470.94</v>
      </c>
      <c r="K172" s="86">
        <f>K169+K170+K171</f>
        <v>350775000.07700002</v>
      </c>
      <c r="L172" s="86"/>
      <c r="M172" s="86"/>
      <c r="N172" s="86"/>
      <c r="O172" s="86"/>
      <c r="P172" s="86"/>
      <c r="Q172" s="87"/>
    </row>
    <row r="173" spans="2:17" s="31" customFormat="1" ht="80.099999999999994" customHeight="1" thickBot="1" x14ac:dyDescent="0.3">
      <c r="B173" s="72">
        <f>B21+B29+B64+B73+B87+B95+B104+B118+B126+B146+B157+B163+B166+B168+B172</f>
        <v>150</v>
      </c>
      <c r="C173" s="73" t="s">
        <v>207</v>
      </c>
      <c r="D173" s="73"/>
      <c r="E173" s="73"/>
      <c r="F173" s="73"/>
      <c r="G173" s="73"/>
      <c r="H173" s="73"/>
      <c r="I173" s="73"/>
      <c r="J173" s="74">
        <f>J21+J29+J64+J73+J87+J95+J104+J118+J126+J146+J157+J163+J166+J168+J172</f>
        <v>21911019190.754818</v>
      </c>
      <c r="K173" s="74">
        <f>K21+K29+K64+K73+K87+K95+K104+K118+K126+K146+K157+K163+K166+K168+K172</f>
        <v>12852238303.597338</v>
      </c>
      <c r="L173" s="74"/>
      <c r="M173" s="74"/>
      <c r="N173" s="74"/>
      <c r="O173" s="74"/>
      <c r="P173" s="74"/>
      <c r="Q173" s="75"/>
    </row>
  </sheetData>
  <mergeCells count="2">
    <mergeCell ref="D3:L3"/>
    <mergeCell ref="B5:Q5"/>
  </mergeCells>
  <pageMargins left="0.70866141732283505" right="0.70866141732283505" top="0.74803149606299202" bottom="0.74803149606299202" header="0.31496062992126" footer="0.31496062992126"/>
  <pageSetup paperSize="8" scale="3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1</vt:i4>
      </vt:variant>
      <vt:variant>
        <vt:lpstr>Zone denumite</vt:lpstr>
      </vt:variant>
      <vt:variant>
        <vt:i4>2</vt:i4>
      </vt:variant>
    </vt:vector>
  </HeadingPairs>
  <TitlesOfParts>
    <vt:vector size="3" baseType="lpstr">
      <vt:lpstr>Apeluri_trim III_2023</vt:lpstr>
      <vt:lpstr>'Apeluri_trim III_2023'!Imprimare_titluri</vt:lpstr>
      <vt:lpstr>'Apeluri_trim III_2023'!Zona_de_imprimat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1111</dc:creator>
  <cp:lastModifiedBy>Consuela Stegarescu</cp:lastModifiedBy>
  <cp:lastPrinted>2023-08-02T14:52:22Z</cp:lastPrinted>
  <dcterms:created xsi:type="dcterms:W3CDTF">2023-07-10T12:06:06Z</dcterms:created>
  <dcterms:modified xsi:type="dcterms:W3CDTF">2023-08-03T07:41:41Z</dcterms:modified>
</cp:coreProperties>
</file>